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N10" i="2" s="1"/>
  <c r="J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<sst xmlns="http://schemas.openxmlformats.org/spreadsheetml/2006/main" count="237" uniqueCount="121">
  <si>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</si>
  <si>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</si>
  <si>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</si>
  <si>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</si>
  <si>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</si>
  <si>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</si>
  <si>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</si>
  <si>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</si>
  <si>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</si>
  <si>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</si>
  <si>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</si>
  <si>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</si>
  <si>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</si>
  <si>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</si>
  <si>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</si>
  <si>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</si>
  <si>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</si>
  <si>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</si>
  <si>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</si>
  <si>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</si>
  <si>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</si>
  <si>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</si>
  <si>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</si>
  <si>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</si>
  <si>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</si>
  <si>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</si>
  <si>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</si>
  <si>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</si>
  <si>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</si>
  <si>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</si>
  <si>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</si>
  <si>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</si>
  <si>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</si>
  <si>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</si>
  <si>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</si>
  <si>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</si>
  <si>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</si>
  <si>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</si>
  <si>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</si>
  <si>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</si>
  <si>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</si>
  <si>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</si>
  <si>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</si>
  <si>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</si>
  <si>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</si>
  <si>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</si>
  <si>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</si>
  <si>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</si>
  <si>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</si>
  <si>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</si>
  <si>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</si>
  <si>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</si>
  <si>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</si>
  <si>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</si>
  <si>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</si>
  <si>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</si>
  <si>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</si>
  <si>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</si>
  <si>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</si>
  <si>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</si>
  <si>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</si>
  <si>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</si>
  <si>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</si>
  <si>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</si>
  <si>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</si>
  <si>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</si>
  <si>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</si>
  <si>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</si>
  <si>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</si>
  <si>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</si>
  <si>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</si>
  <si>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</si>
  <si>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</si>
  <si>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</si>
  <si>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</si>
  <si>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</si>
  <si>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</si>
  <si>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</si>
  <si>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</si>
  <si>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</si>
  <si>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</si>
  <si>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</si>
  <si>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</si>
  <si>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</si>
  <si>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</si>
  <si>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</si>
  <si>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</si>
  <si>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</si>
  <si>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</si>
  <si>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</si>
  <si>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</si>
  <si>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</si>
  <si>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</si>
  <si>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</si>
  <si>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</si>
  <si>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</si>
  <si>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</si>
  <si>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</si>
  <si>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</si>
  <si>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</si>
  <si>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</si>
  <si>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</si>
  <si>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</si>
  <si>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</si>
  <si>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</si>
  <si>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</si>
  <si>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</si>
  <si>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</si>
  <si>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</si>
  <si>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</si>
  <si>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</si>
  <si>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</si>
  <si>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</si>
  <si>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</si>
  <si>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</si>
  <si>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</si>
  <si>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</si>
  <si>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</si>
  <si>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Псков</t>
  </si>
  <si>
    <t>Шоссейный пер.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</si>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</sst>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6" fillId="0" borderId="0" xfId="0" applyFont="1" applyAlignment="1">
      <alignment horizontal="right"/>
    </xf>
    <xf numFmtId="0" fontId="29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3" zoomScale="175" zoomScaleNormal="175" workbookViewId="0">
      <selection activeCell="B38" sqref="B3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51" t="str">
        <f>'исходные данные'!C10</f>
        <v>Шоссейный пер.</v>
      </c>
      <c r="D4" s="36" t="s">
        <v>106</v>
      </c>
      <c r="E4" s="35" t="str">
        <f>'исходные данные'!D10</f>
        <v>3</v>
      </c>
    </row>
    <row r="5" spans="1:14" ht="21" customHeight="1" x14ac:dyDescent="0.2">
      <c r="A5" s="83" t="s">
        <v>113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112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114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5320209.6859999998</v>
      </c>
      <c r="I8" s="72"/>
      <c r="J8" s="72"/>
      <c r="K8" s="72"/>
      <c r="L8" s="73"/>
      <c r="M8" s="88" t="s">
        <v>114</v>
      </c>
      <c r="N8" s="89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0</v>
      </c>
      <c r="I9" s="81"/>
      <c r="J9" s="81"/>
      <c r="K9" s="81"/>
      <c r="L9" s="81"/>
      <c r="M9" s="90" t="s">
        <v>114</v>
      </c>
      <c r="N9" s="91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114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114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114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114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114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90" t="s">
        <v>114</v>
      </c>
      <c r="N15" s="91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114</v>
      </c>
      <c r="N16" s="91"/>
    </row>
    <row r="17" spans="1:14" ht="18.75" customHeight="1" x14ac:dyDescent="0.2">
      <c r="A17" s="29">
        <v>11</v>
      </c>
      <c r="B17" s="69" t="s">
        <v>116</v>
      </c>
      <c r="C17" s="70"/>
      <c r="D17" s="70"/>
      <c r="E17" s="70"/>
      <c r="F17" s="70"/>
      <c r="G17" s="70"/>
      <c r="H17" s="71">
        <f>'исходные данные'!AI10</f>
        <v>92599.438000000009</v>
      </c>
      <c r="I17" s="72"/>
      <c r="J17" s="72"/>
      <c r="K17" s="72"/>
      <c r="L17" s="73"/>
      <c r="M17" s="88" t="s">
        <v>114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113852.48728039999</v>
      </c>
      <c r="I18" s="72"/>
      <c r="J18" s="72"/>
      <c r="K18" s="72"/>
      <c r="L18" s="73"/>
      <c r="M18" s="88" t="s">
        <v>114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5526661.6112803994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302616.37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5224045.2412803993</v>
      </c>
      <c r="J23" s="62"/>
      <c r="K23" s="62"/>
    </row>
    <row r="24" spans="1:14" ht="11.25" customHeight="1" x14ac:dyDescent="0.2">
      <c r="A24" s="53">
        <f>SUM(A23:C23)</f>
        <v>302616.37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5224045.2412803993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г. Псков</v>
      </c>
      <c r="B38" s="50" t="s">
        <v>107</v>
      </c>
      <c r="C38" s="51" t="str">
        <f>C4</f>
        <v>Шоссейный пер.</v>
      </c>
      <c r="D38" s="36" t="s">
        <v>106</v>
      </c>
      <c r="E38" s="37" t="str">
        <f>E4</f>
        <v>3</v>
      </c>
    </row>
    <row r="39" spans="1:14" ht="21" customHeight="1" x14ac:dyDescent="0.2">
      <c r="A39" s="83" t="s">
        <v>113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112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114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5320209.6859999998</v>
      </c>
      <c r="I42" s="72"/>
      <c r="J42" s="72"/>
      <c r="K42" s="72"/>
      <c r="L42" s="73"/>
      <c r="M42" s="74" t="s">
        <v>114</v>
      </c>
      <c r="N42" s="75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0</v>
      </c>
      <c r="I43" s="81"/>
      <c r="J43" s="81"/>
      <c r="K43" s="81"/>
      <c r="L43" s="81"/>
      <c r="M43" s="78" t="s">
        <v>114</v>
      </c>
      <c r="N43" s="79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114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114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114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114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114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78" t="s">
        <v>114</v>
      </c>
      <c r="N49" s="79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114</v>
      </c>
      <c r="N50" s="79"/>
    </row>
    <row r="51" spans="1:14" ht="18.75" customHeight="1" x14ac:dyDescent="0.2">
      <c r="A51" s="34">
        <v>11</v>
      </c>
      <c r="B51" s="69" t="s">
        <v>117</v>
      </c>
      <c r="C51" s="70"/>
      <c r="D51" s="70"/>
      <c r="E51" s="70"/>
      <c r="F51" s="70"/>
      <c r="G51" s="70"/>
      <c r="H51" s="71">
        <f t="shared" si="0"/>
        <v>92599.438000000009</v>
      </c>
      <c r="I51" s="72"/>
      <c r="J51" s="72"/>
      <c r="K51" s="72"/>
      <c r="L51" s="73"/>
      <c r="M51" s="74" t="s">
        <v>114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113852.48728039999</v>
      </c>
      <c r="I52" s="72"/>
      <c r="J52" s="72"/>
      <c r="K52" s="72"/>
      <c r="L52" s="73"/>
      <c r="M52" s="74" t="s">
        <v>114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5526661.6112803994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302616.37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5224045.2412803993</v>
      </c>
      <c r="J57" s="62"/>
      <c r="K57" s="62"/>
    </row>
    <row r="58" spans="1:14" ht="15.75" customHeight="1" x14ac:dyDescent="0.2">
      <c r="A58" s="53">
        <f>SUM(A57:C57)</f>
        <v>302616.37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5224045.2412803993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г. Псков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г. Псков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Шоссейный пер.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3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49" customFormat="1" ht="21" x14ac:dyDescent="0.25">
      <c r="A10" s="38">
        <v>27</v>
      </c>
      <c r="B10" s="39" t="s">
        <v>118</v>
      </c>
      <c r="C10" s="39" t="s">
        <v>119</v>
      </c>
      <c r="D10" s="40" t="s">
        <v>120</v>
      </c>
      <c r="E10" s="41">
        <v>302616.37</v>
      </c>
      <c r="F10" s="42" t="s">
        <v>118</v>
      </c>
      <c r="G10" s="38">
        <v>1975</v>
      </c>
      <c r="H10" s="38">
        <v>566.6</v>
      </c>
      <c r="I10" s="38">
        <v>302.3</v>
      </c>
      <c r="J10" s="41">
        <f t="shared" ref="J10" si="0">O10+Q10+S10+U10+W10+Y10+AA10+AC10+AE10+AG10+AI10+AK10</f>
        <v>5526661.6112803994</v>
      </c>
      <c r="K10" s="43"/>
      <c r="L10" s="38"/>
      <c r="M10" s="38"/>
      <c r="N10" s="41">
        <f t="shared" ref="N10" si="1">O10+Q10+S10+U10+W10+Y10+AA10+AC10+AE10+AG10+AI10+AK10</f>
        <v>5526661.6112803994</v>
      </c>
      <c r="O10" s="41">
        <f t="shared" ref="O10" si="2">P10*H10</f>
        <v>0</v>
      </c>
      <c r="P10" s="44"/>
      <c r="Q10" s="41">
        <f t="shared" ref="Q10" si="3">R10*H10</f>
        <v>5320209.6859999998</v>
      </c>
      <c r="R10" s="44">
        <v>9389.7099999999991</v>
      </c>
      <c r="S10" s="45">
        <f t="shared" ref="S10" si="4">T10*H10</f>
        <v>0</v>
      </c>
      <c r="T10" s="46"/>
      <c r="U10" s="45">
        <f t="shared" ref="U10" si="5">V10*H10</f>
        <v>0</v>
      </c>
      <c r="V10" s="46"/>
      <c r="W10" s="41">
        <f t="shared" ref="W10" si="6">X10*H10</f>
        <v>0</v>
      </c>
      <c r="X10" s="44"/>
      <c r="Y10" s="41">
        <f t="shared" ref="Y10" si="7">Z10*H10</f>
        <v>0</v>
      </c>
      <c r="Z10" s="44"/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92599.438000000009</v>
      </c>
      <c r="AJ10" s="44">
        <v>163.43</v>
      </c>
      <c r="AK10" s="41">
        <f t="shared" ref="AK10" si="12">(O10+Q10+S10+U10+W10+Y10+AA10+AC10+AE10+AG10)*0.0214</f>
        <v>113852.48728039999</v>
      </c>
      <c r="AL10" s="48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г. Псков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г. Псков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Шоссейный пер.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3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г. Псков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г. Псков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Шоссейный пер.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3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г. Псков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г. Псков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Шоссейный пер.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3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г. Псков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г. Псков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Шоссейный пер.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3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2024-01-24T08:10:55Z</dcterms:modified>
</cp:coreProperties>
</file>