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Усвяты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J10" i="2" s="1"/>
  <c r="E4" i="1" l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<sst xmlns="http://schemas.openxmlformats.org/spreadsheetml/2006/main" count="237" uniqueCount="121">
  <si>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</si>
  <si>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</si>
  <si>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</si>
  <si>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</si>
  <si>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</si>
  <si>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</si>
  <si>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</si>
  <si>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</si>
  <si>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</si>
  <si>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</si>
  <si>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</si>
  <si>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</si>
  <si>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</si>
  <si>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</si>
  <si>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</si>
  <si>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</si>
  <si>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</si>
  <si>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</si>
  <si>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</si>
  <si>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</si>
  <si>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</si>
  <si>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</si>
  <si>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</si>
  <si>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</si>
  <si>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</si>
  <si>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</si>
  <si>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</si>
  <si>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</si>
  <si>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</si>
  <si>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</si>
  <si>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</si>
  <si>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</si>
  <si>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</si>
  <si>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</si>
  <si>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</si>
  <si>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</si>
  <si>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</si>
  <si>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</si>
  <si>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</si>
  <si>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</si>
  <si>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</si>
  <si>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</si>
  <si>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</si>
  <si>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</si>
  <si>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</si>
  <si>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</si>
  <si>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</si>
  <si>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</si>
  <si>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</si>
  <si>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</si>
  <si>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</si>
  <si>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</si>
  <si>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</si>
  <si>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</si>
  <si>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</si>
  <si>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</si>
  <si>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</si>
  <si>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</si>
  <si>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</si>
  <si>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</si>
  <si>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</si>
  <si>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</si>
  <si>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</si>
  <si>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</si>
  <si>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</si>
  <si>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</si>
  <si>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</si>
  <si>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</si>
  <si>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</si>
  <si>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</si>
  <si>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</si>
  <si>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</si>
  <si>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</si>
  <si>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</si>
  <si>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</si>
  <si>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</si>
  <si>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</si>
  <si>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</si>
  <si>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</si>
  <si>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</si>
  <si>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</si>
  <si>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</si>
  <si>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</si>
  <si>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</si>
  <si>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</si>
  <si>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</si>
  <si>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</si>
  <si>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</si>
  <si>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</si>
  <si>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</si>
  <si>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</si>
  <si>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</si>
  <si>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</si>
  <si>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</si>
  <si>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</si>
  <si>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</si>
  <si>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</si>
  <si>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</si>
  <si>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</si>
  <si>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</si>
  <si>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</si>
  <si>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</si>
  <si>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</si>
  <si>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</si>
  <si>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</si>
  <si>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</si>
  <si>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</si>
  <si>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</si>
  <si>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</si>
  <si>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</si>
  <si>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</si>
  <si>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</si>
  <si>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</si>
  <si>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</si>
  <si>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</si>
  <si>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</si>
  <si>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п. Усвяты</t>
  </si>
  <si>
    <t>Велижская</t>
  </si>
  <si>
    <t>10</t>
  </si>
  <si>
    <t>Усвятский район</t>
  </si>
  <si>
    <t>Разработка проектной документации на капитальный ремонт  фасада, подвала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</si>
</sst>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0" fontId="22" fillId="4" borderId="3" xfId="0" applyFont="1" applyFill="1" applyBorder="1" applyAlignment="1">
      <alignment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zoomScale="175" zoomScaleNormal="175" workbookViewId="0">
      <selection activeCell="A19" sqref="A19:G19"/>
    </sheetView>
  </sheetViews>
  <sheetFormatPr defaultColWidth="8.85546875" defaultRowHeight="11.25" x14ac:dyDescent="0.2"/>
  <cols>
    <col min="1" max="1" width="9" style="27" customWidth="1"/>
    <col min="2" max="2" width="4.140625" style="27" customWidth="1"/>
    <col min="3" max="3" width="10.285156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п. Усвяты</v>
      </c>
      <c r="B4" s="51" t="s">
        <v>107</v>
      </c>
      <c r="C4" s="27" t="str">
        <f>'исходные данные'!C10</f>
        <v>Велижская</v>
      </c>
      <c r="D4" s="36" t="s">
        <v>106</v>
      </c>
      <c r="E4" s="35" t="str">
        <f>'исходные данные'!D10</f>
        <v>10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0</v>
      </c>
      <c r="I8" s="72"/>
      <c r="J8" s="72"/>
      <c r="K8" s="72"/>
      <c r="L8" s="73"/>
      <c r="M8" s="90" t="s">
        <v>114</v>
      </c>
      <c r="N8" s="91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3793767.6100000003</v>
      </c>
      <c r="I9" s="81"/>
      <c r="J9" s="81"/>
      <c r="K9" s="81"/>
      <c r="L9" s="81"/>
      <c r="M9" s="88" t="s">
        <v>114</v>
      </c>
      <c r="N9" s="89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1216599.55</v>
      </c>
      <c r="I15" s="72"/>
      <c r="J15" s="72"/>
      <c r="K15" s="72"/>
      <c r="L15" s="73"/>
      <c r="M15" s="88" t="s">
        <v>114</v>
      </c>
      <c r="N15" s="89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120</v>
      </c>
      <c r="C17" s="70"/>
      <c r="D17" s="70"/>
      <c r="E17" s="70"/>
      <c r="F17" s="70"/>
      <c r="G17" s="70"/>
      <c r="H17" s="71">
        <f>'исходные данные'!AI10</f>
        <v>89444.25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107221.85722399999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5207033.2672239998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420236.66</v>
      </c>
      <c r="B23" s="59"/>
      <c r="C23" s="59"/>
      <c r="D23" s="59" t="s">
        <v>65</v>
      </c>
      <c r="E23" s="59"/>
      <c r="F23" s="59"/>
      <c r="G23" s="60">
        <f>'исходные данные'!AL10</f>
        <v>0</v>
      </c>
      <c r="H23" s="61"/>
      <c r="I23" s="62">
        <f>H19+(G23-A23)</f>
        <v>4786796.6072239997</v>
      </c>
      <c r="J23" s="62"/>
      <c r="K23" s="62"/>
    </row>
    <row r="24" spans="1:14" ht="11.25" customHeight="1" x14ac:dyDescent="0.2">
      <c r="A24" s="53">
        <f>SUM(A23:C23)</f>
        <v>420236.66</v>
      </c>
      <c r="B24" s="53"/>
      <c r="C24" s="53"/>
      <c r="D24" s="54">
        <v>0</v>
      </c>
      <c r="E24" s="54"/>
      <c r="F24" s="54"/>
      <c r="G24" s="55">
        <f>G23</f>
        <v>0</v>
      </c>
      <c r="H24" s="56"/>
      <c r="I24" s="54">
        <f>I23</f>
        <v>4786796.6072239997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п. Усвяты</v>
      </c>
      <c r="B38" s="51" t="s">
        <v>107</v>
      </c>
      <c r="C38" s="27" t="str">
        <f>C4</f>
        <v>Велижская</v>
      </c>
      <c r="D38" s="36" t="s">
        <v>106</v>
      </c>
      <c r="E38" s="37" t="str">
        <f>E4</f>
        <v>10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0</v>
      </c>
      <c r="I42" s="72"/>
      <c r="J42" s="72"/>
      <c r="K42" s="72"/>
      <c r="L42" s="73"/>
      <c r="M42" s="78" t="s">
        <v>114</v>
      </c>
      <c r="N42" s="79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3793767.6100000003</v>
      </c>
      <c r="I43" s="81"/>
      <c r="J43" s="81"/>
      <c r="K43" s="81"/>
      <c r="L43" s="81"/>
      <c r="M43" s="74" t="s">
        <v>114</v>
      </c>
      <c r="N43" s="75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1216599.55</v>
      </c>
      <c r="I49" s="72"/>
      <c r="J49" s="72"/>
      <c r="K49" s="72"/>
      <c r="L49" s="73"/>
      <c r="M49" s="74" t="s">
        <v>114</v>
      </c>
      <c r="N49" s="75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120</v>
      </c>
      <c r="C51" s="70"/>
      <c r="D51" s="70"/>
      <c r="E51" s="70"/>
      <c r="F51" s="70"/>
      <c r="G51" s="70"/>
      <c r="H51" s="71">
        <f t="shared" si="0"/>
        <v>89444.25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107221.85722399999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5207033.2672239998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420236.66</v>
      </c>
      <c r="B57" s="59"/>
      <c r="C57" s="59"/>
      <c r="D57" s="59" t="s">
        <v>65</v>
      </c>
      <c r="E57" s="59"/>
      <c r="F57" s="59"/>
      <c r="G57" s="60">
        <f>G23</f>
        <v>0</v>
      </c>
      <c r="H57" s="61"/>
      <c r="I57" s="62">
        <f>I23</f>
        <v>4786796.6072239997</v>
      </c>
      <c r="J57" s="62"/>
      <c r="K57" s="62"/>
    </row>
    <row r="58" spans="1:14" ht="15.75" customHeight="1" x14ac:dyDescent="0.2">
      <c r="A58" s="53">
        <f>SUM(A57:C57)</f>
        <v>420236.66</v>
      </c>
      <c r="B58" s="53"/>
      <c r="C58" s="53"/>
      <c r="D58" s="54">
        <v>0</v>
      </c>
      <c r="E58" s="54"/>
      <c r="F58" s="54"/>
      <c r="G58" s="55">
        <f>G57</f>
        <v>0</v>
      </c>
      <c r="H58" s="56"/>
      <c r="I58" s="54">
        <f>I57</f>
        <v>4786796.6072239997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Усвятский район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п. Усвяты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Велижская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10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50" customFormat="1" x14ac:dyDescent="0.25">
      <c r="A10" s="38">
        <v>1</v>
      </c>
      <c r="B10" s="39" t="s">
        <v>116</v>
      </c>
      <c r="C10" s="40" t="s">
        <v>117</v>
      </c>
      <c r="D10" s="41" t="s">
        <v>118</v>
      </c>
      <c r="E10" s="42">
        <v>420236.66</v>
      </c>
      <c r="F10" s="43" t="s">
        <v>119</v>
      </c>
      <c r="G10" s="38">
        <v>1976</v>
      </c>
      <c r="H10" s="38">
        <v>631</v>
      </c>
      <c r="I10" s="38">
        <v>546</v>
      </c>
      <c r="J10" s="42">
        <f>O10+Q10+S10+U10+W10+Y10+AA10+AC10+AE10+AG10+AI10+AK10</f>
        <v>5207033.2672239998</v>
      </c>
      <c r="K10" s="44"/>
      <c r="L10" s="38"/>
      <c r="M10" s="38"/>
      <c r="N10" s="42">
        <v>0</v>
      </c>
      <c r="O10" s="42">
        <f t="shared" ref="O10" si="0">P10*H10</f>
        <v>0</v>
      </c>
      <c r="P10" s="45"/>
      <c r="Q10" s="42">
        <f t="shared" ref="Q10" si="1">R10*H10</f>
        <v>0</v>
      </c>
      <c r="R10" s="45"/>
      <c r="S10" s="46">
        <f t="shared" ref="S10" si="2">T10*H10</f>
        <v>3793767.6100000003</v>
      </c>
      <c r="T10" s="47">
        <v>6012.31</v>
      </c>
      <c r="U10" s="46">
        <f t="shared" ref="U10" si="3">V10*H10</f>
        <v>0</v>
      </c>
      <c r="V10" s="47"/>
      <c r="W10" s="42">
        <f t="shared" ref="W10" si="4">X10*H10</f>
        <v>0</v>
      </c>
      <c r="X10" s="45"/>
      <c r="Y10" s="42">
        <f t="shared" ref="Y10" si="5">Z10*H10</f>
        <v>0</v>
      </c>
      <c r="Z10" s="45"/>
      <c r="AA10" s="42">
        <f t="shared" ref="AA10" si="6">AB10*H10</f>
        <v>0</v>
      </c>
      <c r="AB10" s="45"/>
      <c r="AC10" s="42">
        <f t="shared" ref="AC10" si="7">AD10*H10</f>
        <v>0</v>
      </c>
      <c r="AD10" s="45"/>
      <c r="AE10" s="42">
        <f t="shared" ref="AE10" si="8">AF10*H10</f>
        <v>1216599.55</v>
      </c>
      <c r="AF10" s="45">
        <v>1928.05</v>
      </c>
      <c r="AG10" s="42"/>
      <c r="AH10" s="42"/>
      <c r="AI10" s="48">
        <f t="shared" ref="AI10" si="9">H10*AJ10</f>
        <v>89444.25</v>
      </c>
      <c r="AJ10" s="45">
        <v>141.75</v>
      </c>
      <c r="AK10" s="42">
        <f t="shared" ref="AK10" si="10">(O10+Q10+S10+U10+W10+Y10+AA10+AC10+AE10+AG10)*0.0214</f>
        <v>107221.85722399999</v>
      </c>
      <c r="AL10" s="49"/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Усвятский район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п. Усвяты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Велижская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10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Усвятский район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п. Усвяты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Велижская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10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Усвятский район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п. Усвяты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Велижская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10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Усвятский район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п. Усвяты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Велижская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10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2024-01-26T07:21:52Z</dcterms:modified>
</cp:coreProperties>
</file>