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N10" i="2" s="1"/>
  <c r="J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<sst xmlns="http://schemas.openxmlformats.org/spreadsheetml/2006/main" count="237" uniqueCount="120">
  <si>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</si>
  <si>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</si>
  <si>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</si>
  <si>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</si>
  <si>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</si>
  <si>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</si>
  <si>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</si>
  <si>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</si>
  <si>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</si>
  <si>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</si>
  <si>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</si>
  <si>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</si>
  <si>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</si>
  <si>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</si>
  <si>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</si>
  <si>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</si>
  <si>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</si>
  <si>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</si>
  <si>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</si>
  <si>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</si>
  <si>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</si>
  <si>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</si>
  <si>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</si>
  <si>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</si>
  <si>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</si>
  <si>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</si>
  <si>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</si>
  <si>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</si>
  <si>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</si>
  <si>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</si>
  <si>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</si>
  <si>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</si>
  <si>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</si>
  <si>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</si>
  <si>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</si>
  <si>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</si>
  <si>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</si>
  <si>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</si>
  <si>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</si>
  <si>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</si>
  <si>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</si>
  <si>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</si>
  <si>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</si>
  <si>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</si>
  <si>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</si>
  <si>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</si>
  <si>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</si>
  <si>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</si>
  <si>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</si>
  <si>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</si>
  <si>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</si>
  <si>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</si>
  <si>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</si>
  <si>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</si>
  <si>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</si>
  <si>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</si>
  <si>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</si>
  <si>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</si>
  <si>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</si>
  <si>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</si>
  <si>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</si>
  <si>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</si>
  <si>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</si>
  <si>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</si>
  <si>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</si>
  <si>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</si>
  <si>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</si>
  <si>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</si>
  <si>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</si>
  <si>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</si>
  <si>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</si>
  <si>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</si>
  <si>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</si>
  <si>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</si>
  <si>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</si>
  <si>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</si>
  <si>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</si>
  <si>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</si>
  <si>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</si>
  <si>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</si>
  <si>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</si>
  <si>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</si>
  <si>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</si>
  <si>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</si>
  <si>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</si>
  <si>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</si>
  <si>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</si>
  <si>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</si>
  <si>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</si>
  <si>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</si>
  <si>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</si>
  <si>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</si>
  <si>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</si>
  <si>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</si>
  <si>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</si>
  <si>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</si>
  <si>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</si>
  <si>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</si>
  <si>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</si>
  <si>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</si>
  <si>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</si>
  <si>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</si>
  <si>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</si>
  <si>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</si>
  <si>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</si>
  <si>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</si>
  <si>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</si>
  <si>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</si>
  <si>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</si>
  <si>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</si>
  <si>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</si>
  <si>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</si>
  <si>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</si>
  <si>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</si>
  <si>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</si>
  <si>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</si>
  <si>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</si>
  <si>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Сиреневый бульвар</t>
  </si>
  <si>
    <t>13</t>
  </si>
  <si>
    <t>Разработка проектной документации на капитальный ремонт 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</si>
</sst>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6" fillId="0" borderId="0" xfId="0" applyFont="1" applyAlignment="1">
      <alignment horizontal="right"/>
    </xf>
    <xf numFmtId="0" fontId="29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0" zoomScale="175" zoomScaleNormal="175" workbookViewId="0">
      <selection activeCell="M51" sqref="M51:N51"/>
    </sheetView>
  </sheetViews>
  <sheetFormatPr defaultColWidth="8.85546875" defaultRowHeight="11.25" x14ac:dyDescent="0.2"/>
  <cols>
    <col min="1" max="1" width="7.28515625" style="27" customWidth="1"/>
    <col min="2" max="2" width="2.28515625" style="27" customWidth="1"/>
    <col min="3" max="3" width="11.425781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51" t="str">
        <f>'исходные данные'!C10</f>
        <v>Сиреневый бульвар</v>
      </c>
      <c r="D4" s="36" t="s">
        <v>106</v>
      </c>
      <c r="E4" s="35" t="str">
        <f>'исходные данные'!D10</f>
        <v>13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8861313.324000001</v>
      </c>
      <c r="I8" s="72"/>
      <c r="J8" s="72"/>
      <c r="K8" s="72"/>
      <c r="L8" s="73"/>
      <c r="M8" s="88" t="s">
        <v>114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119</v>
      </c>
      <c r="C17" s="70"/>
      <c r="D17" s="70"/>
      <c r="E17" s="70"/>
      <c r="F17" s="70"/>
      <c r="G17" s="70"/>
      <c r="H17" s="71">
        <f>'исходные данные'!AI10</f>
        <v>692649.02599999995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189632.10513360001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9743594.455133602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2098741.4500000002</v>
      </c>
      <c r="B23" s="59"/>
      <c r="C23" s="59"/>
      <c r="D23" s="59" t="s">
        <v>65</v>
      </c>
      <c r="E23" s="59"/>
      <c r="F23" s="59"/>
      <c r="G23" s="60">
        <f>'исходные данные'!AL10</f>
        <v>2793777.94</v>
      </c>
      <c r="H23" s="61"/>
      <c r="I23" s="62">
        <f>H19+(G23-A23)</f>
        <v>10438630.945133602</v>
      </c>
      <c r="J23" s="62"/>
      <c r="K23" s="62"/>
    </row>
    <row r="24" spans="1:14" ht="11.25" customHeight="1" x14ac:dyDescent="0.2">
      <c r="A24" s="53">
        <f>SUM(A23:C23)</f>
        <v>2098741.4500000002</v>
      </c>
      <c r="B24" s="53"/>
      <c r="C24" s="53"/>
      <c r="D24" s="54">
        <v>0</v>
      </c>
      <c r="E24" s="54"/>
      <c r="F24" s="54"/>
      <c r="G24" s="55">
        <f>G23</f>
        <v>2793777.94</v>
      </c>
      <c r="H24" s="56"/>
      <c r="I24" s="54">
        <f>I23</f>
        <v>10438630.945133602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Псков</v>
      </c>
      <c r="B38" s="50" t="s">
        <v>107</v>
      </c>
      <c r="C38" s="51" t="str">
        <f>C4</f>
        <v>Сиреневый бульвар</v>
      </c>
      <c r="D38" s="36" t="s">
        <v>106</v>
      </c>
      <c r="E38" s="37" t="str">
        <f>E4</f>
        <v>13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8861313.324000001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119</v>
      </c>
      <c r="C51" s="70"/>
      <c r="D51" s="70"/>
      <c r="E51" s="70"/>
      <c r="F51" s="70"/>
      <c r="G51" s="70"/>
      <c r="H51" s="71">
        <f t="shared" si="0"/>
        <v>692649.02599999995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189632.10513360001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9743594.455133602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2098741.4500000002</v>
      </c>
      <c r="B57" s="59"/>
      <c r="C57" s="59"/>
      <c r="D57" s="59" t="s">
        <v>65</v>
      </c>
      <c r="E57" s="59"/>
      <c r="F57" s="59"/>
      <c r="G57" s="60">
        <f>G23</f>
        <v>2793777.94</v>
      </c>
      <c r="H57" s="61"/>
      <c r="I57" s="62">
        <f>I23</f>
        <v>10438630.945133602</v>
      </c>
      <c r="J57" s="62"/>
      <c r="K57" s="62"/>
    </row>
    <row r="58" spans="1:14" ht="15.75" customHeight="1" x14ac:dyDescent="0.2">
      <c r="A58" s="53">
        <f>SUM(A57:C57)</f>
        <v>2098741.4500000002</v>
      </c>
      <c r="B58" s="53"/>
      <c r="C58" s="53"/>
      <c r="D58" s="54">
        <v>0</v>
      </c>
      <c r="E58" s="54"/>
      <c r="F58" s="54"/>
      <c r="G58" s="55">
        <f>G57</f>
        <v>2793777.94</v>
      </c>
      <c r="H58" s="56"/>
      <c r="I58" s="54">
        <f>I57</f>
        <v>10438630.945133602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г. Псков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Псков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Сиреневый бульвар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13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49" customFormat="1" ht="21" x14ac:dyDescent="0.25">
      <c r="A10" s="38">
        <v>19</v>
      </c>
      <c r="B10" s="39" t="s">
        <v>116</v>
      </c>
      <c r="C10" s="39" t="s">
        <v>117</v>
      </c>
      <c r="D10" s="40" t="s">
        <v>118</v>
      </c>
      <c r="E10" s="41">
        <v>2098741.4500000002</v>
      </c>
      <c r="F10" s="42" t="s">
        <v>116</v>
      </c>
      <c r="G10" s="38">
        <v>1977</v>
      </c>
      <c r="H10" s="38">
        <v>4238.2</v>
      </c>
      <c r="I10" s="38">
        <v>3067.6</v>
      </c>
      <c r="J10" s="41">
        <f t="shared" ref="J10" si="0">O10+Q10+S10+U10+W10+Y10+AA10+AC10+AE10+AG10+AI10+AK10</f>
        <v>9743594.455133602</v>
      </c>
      <c r="K10" s="43"/>
      <c r="L10" s="38"/>
      <c r="M10" s="38"/>
      <c r="N10" s="41">
        <f t="shared" ref="N10" si="1">O10+Q10+S10+U10+W10+Y10+AA10+AC10+AE10+AG10+AI10+AK10</f>
        <v>9743594.455133602</v>
      </c>
      <c r="O10" s="41">
        <f t="shared" ref="O10" si="2">P10*H10</f>
        <v>0</v>
      </c>
      <c r="P10" s="44"/>
      <c r="Q10" s="41">
        <f t="shared" ref="Q10" si="3">R10*H10</f>
        <v>8861313.324000001</v>
      </c>
      <c r="R10" s="44">
        <v>2090.8200000000002</v>
      </c>
      <c r="S10" s="45">
        <f t="shared" ref="S10" si="4">T10*H10</f>
        <v>0</v>
      </c>
      <c r="T10" s="46"/>
      <c r="U10" s="45">
        <f t="shared" ref="U10" si="5">V10*H10</f>
        <v>0</v>
      </c>
      <c r="V10" s="46"/>
      <c r="W10" s="41">
        <f t="shared" ref="W10" si="6">X10*H10</f>
        <v>0</v>
      </c>
      <c r="X10" s="44"/>
      <c r="Y10" s="41">
        <f t="shared" ref="Y10" si="7">Z10*H10</f>
        <v>0</v>
      </c>
      <c r="Z10" s="44"/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692649.02599999995</v>
      </c>
      <c r="AJ10" s="44">
        <v>163.43</v>
      </c>
      <c r="AK10" s="41">
        <f t="shared" ref="AK10" si="12">(O10+Q10+S10+U10+W10+Y10+AA10+AC10+AE10+AG10)*0.0214</f>
        <v>189632.10513360001</v>
      </c>
      <c r="AL10" s="48">
        <v>2793777.94</v>
      </c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г. Псков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Псков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Сиреневый бульвар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13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г. Псков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Псков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Сиреневый бульвар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13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г. Псков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Псков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Сиреневый бульвар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13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г. Псков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Псков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Сиреневый бульвар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13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2024-01-24T08:08:24Z</dcterms:modified>
</cp:coreProperties>
</file>