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ский район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<sst xmlns="http://schemas.openxmlformats.org/spreadsheetml/2006/main" count="236" uniqueCount="120">
  <si>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</si>
  <si>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</si>
  <si>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</si>
  <si>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</si>
  <si>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</si>
  <si>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</si>
  <si>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</si>
  <si>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</si>
  <si>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</si>
  <si>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</si>
  <si>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</si>
  <si>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</si>
  <si>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</si>
  <si>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</si>
  <si>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</si>
  <si>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</si>
  <si>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</si>
  <si>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</si>
  <si>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</si>
  <si>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</si>
  <si>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</si>
  <si>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</si>
  <si>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</si>
  <si>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</si>
  <si>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</si>
  <si>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</si>
  <si>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</si>
  <si>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</si>
  <si>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</si>
  <si>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</si>
  <si>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</si>
  <si>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</si>
  <si>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</si>
  <si>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</si>
  <si>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</si>
  <si>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</si>
  <si>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</si>
  <si>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</si>
  <si>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</si>
  <si>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</si>
  <si>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</si>
  <si>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</si>
  <si>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</si>
  <si>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</si>
  <si>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</si>
  <si>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</si>
  <si>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</si>
  <si>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</si>
  <si>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</si>
  <si>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</si>
  <si>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</si>
  <si>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</si>
  <si>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</si>
  <si>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</si>
  <si>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</si>
  <si>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</si>
  <si>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</si>
  <si>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</si>
  <si>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</si>
  <si>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</si>
  <si>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</si>
  <si>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</si>
  <si>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</si>
  <si>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</si>
  <si>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</si>
  <si>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</si>
  <si>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</si>
  <si>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</si>
  <si>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</si>
  <si>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</si>
  <si>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</si>
  <si>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</si>
  <si>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</si>
  <si>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</si>
  <si>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</si>
  <si>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</si>
  <si>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</si>
  <si>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</si>
  <si>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</si>
  <si>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</si>
  <si>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</si>
  <si>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</si>
  <si>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</si>
  <si>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</si>
  <si>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</si>
  <si>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</si>
  <si>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</si>
  <si>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</si>
  <si>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</si>
  <si>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</si>
  <si>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</si>
  <si>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</si>
  <si>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</si>
  <si>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</si>
  <si>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</si>
  <si>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</si>
  <si>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</si>
  <si>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</si>
  <si>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</si>
  <si>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</si>
  <si>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</si>
  <si>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</si>
  <si>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</si>
  <si>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</si>
  <si>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</si>
  <si>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</si>
  <si>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</si>
  <si>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</si>
  <si>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</si>
  <si>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</si>
  <si>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</si>
  <si>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</si>
  <si>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</si>
  <si>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</si>
  <si>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д. Писковичи</t>
  </si>
  <si>
    <t>3</t>
  </si>
  <si>
    <t>Псковский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</si>
  <si>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Псковский  район</t>
  </si>
  <si>
    <t>Разработка проектной документации на капитальный ремонт  фасада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</si>
  <si>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Псковский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</si>
</sst>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6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9" zoomScale="175" zoomScaleNormal="175" workbookViewId="0">
      <selection activeCell="M50" sqref="M50:N50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6.140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3" t="str">
        <f>'исходные данные'!B10</f>
        <v>д. Писковичи</v>
      </c>
      <c r="B4" s="51" t="s">
        <v>107</v>
      </c>
      <c r="C4" s="52">
        <f>'исходные данные'!C10</f>
        <v>0</v>
      </c>
      <c r="D4" s="36" t="s">
        <v>106</v>
      </c>
      <c r="E4" s="35" t="str">
        <f>'исходные данные'!D10</f>
        <v>3</v>
      </c>
    </row>
    <row r="5" spans="1:14" ht="21" customHeight="1" x14ac:dyDescent="0.2">
      <c r="A5" s="63" t="s">
        <v>111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110</v>
      </c>
      <c r="I6" s="65"/>
      <c r="J6" s="65"/>
      <c r="K6" s="65"/>
      <c r="L6" s="65"/>
      <c r="M6" s="71" t="s">
        <v>17</v>
      </c>
      <c r="N6" s="72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112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0</v>
      </c>
      <c r="I8" s="58"/>
      <c r="J8" s="58"/>
      <c r="K8" s="58"/>
      <c r="L8" s="59"/>
      <c r="M8" s="55" t="s">
        <v>112</v>
      </c>
      <c r="N8" s="56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17042502.02</v>
      </c>
      <c r="I9" s="68"/>
      <c r="J9" s="68"/>
      <c r="K9" s="68"/>
      <c r="L9" s="68"/>
      <c r="M9" s="69" t="s">
        <v>112</v>
      </c>
      <c r="N9" s="70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112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112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112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112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112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112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112</v>
      </c>
      <c r="N16" s="56"/>
    </row>
    <row r="17" spans="1:14" ht="18.75" customHeight="1" x14ac:dyDescent="0.2">
      <c r="A17" s="29">
        <v>11</v>
      </c>
      <c r="B17" s="73" t="s">
        <v>118</v>
      </c>
      <c r="C17" s="74"/>
      <c r="D17" s="74"/>
      <c r="E17" s="74"/>
      <c r="F17" s="74"/>
      <c r="G17" s="74"/>
      <c r="H17" s="57">
        <f>'исходные данные'!AI10</f>
        <v>696538.66</v>
      </c>
      <c r="I17" s="58"/>
      <c r="J17" s="58"/>
      <c r="K17" s="58"/>
      <c r="L17" s="59"/>
      <c r="M17" s="69" t="s">
        <v>112</v>
      </c>
      <c r="N17" s="70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364709.54322799999</v>
      </c>
      <c r="I18" s="58"/>
      <c r="J18" s="58"/>
      <c r="K18" s="58"/>
      <c r="L18" s="59"/>
      <c r="M18" s="69" t="s">
        <v>112</v>
      </c>
      <c r="N18" s="70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18103750.223228</v>
      </c>
      <c r="I19" s="78"/>
      <c r="J19" s="78"/>
      <c r="K19" s="78"/>
      <c r="L19" s="78"/>
      <c r="M19" s="69"/>
      <c r="N19" s="70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1993457.93</v>
      </c>
      <c r="B23" s="84"/>
      <c r="C23" s="84"/>
      <c r="D23" s="84" t="s">
        <v>65</v>
      </c>
      <c r="E23" s="84"/>
      <c r="F23" s="84"/>
      <c r="G23" s="85">
        <f>'исходные данные'!AL10</f>
        <v>0</v>
      </c>
      <c r="H23" s="86"/>
      <c r="I23" s="82">
        <f>H19+(G23-A23)</f>
        <v>16110292.293228</v>
      </c>
      <c r="J23" s="82"/>
      <c r="K23" s="82"/>
    </row>
    <row r="24" spans="1:14" ht="11.25" customHeight="1" x14ac:dyDescent="0.2">
      <c r="A24" s="83">
        <f>SUM(A23:C23)</f>
        <v>1993457.93</v>
      </c>
      <c r="B24" s="83"/>
      <c r="C24" s="83"/>
      <c r="D24" s="81">
        <v>0</v>
      </c>
      <c r="E24" s="81"/>
      <c r="F24" s="81"/>
      <c r="G24" s="87">
        <f>G23</f>
        <v>0</v>
      </c>
      <c r="H24" s="88"/>
      <c r="I24" s="81">
        <f>I23</f>
        <v>16110292.293228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д. Писковичи</v>
      </c>
      <c r="B38" s="51" t="s">
        <v>107</v>
      </c>
      <c r="C38" s="52">
        <f>C4</f>
        <v>0</v>
      </c>
      <c r="D38" s="36" t="s">
        <v>106</v>
      </c>
      <c r="E38" s="37" t="str">
        <f>E4</f>
        <v>3</v>
      </c>
    </row>
    <row r="39" spans="1:14" ht="21" customHeight="1" x14ac:dyDescent="0.2">
      <c r="A39" s="63" t="s">
        <v>111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110</v>
      </c>
      <c r="I40" s="65"/>
      <c r="J40" s="65"/>
      <c r="K40" s="65"/>
      <c r="L40" s="65"/>
      <c r="M40" s="71" t="s">
        <v>17</v>
      </c>
      <c r="N40" s="72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112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0</v>
      </c>
      <c r="I42" s="58"/>
      <c r="J42" s="58"/>
      <c r="K42" s="58"/>
      <c r="L42" s="59"/>
      <c r="M42" s="79" t="s">
        <v>112</v>
      </c>
      <c r="N42" s="80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17042502.02</v>
      </c>
      <c r="I43" s="68"/>
      <c r="J43" s="68"/>
      <c r="K43" s="68"/>
      <c r="L43" s="68"/>
      <c r="M43" s="90" t="s">
        <v>112</v>
      </c>
      <c r="N43" s="91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112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112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112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112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112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112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112</v>
      </c>
      <c r="N50" s="80"/>
    </row>
    <row r="51" spans="1:14" ht="18.75" customHeight="1" x14ac:dyDescent="0.2">
      <c r="A51" s="34">
        <v>11</v>
      </c>
      <c r="B51" s="73" t="s">
        <v>118</v>
      </c>
      <c r="C51" s="74"/>
      <c r="D51" s="74"/>
      <c r="E51" s="74"/>
      <c r="F51" s="74"/>
      <c r="G51" s="74"/>
      <c r="H51" s="57">
        <f t="shared" si="0"/>
        <v>696538.66</v>
      </c>
      <c r="I51" s="58"/>
      <c r="J51" s="58"/>
      <c r="K51" s="58"/>
      <c r="L51" s="59"/>
      <c r="M51" s="90" t="s">
        <v>112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364709.54322799999</v>
      </c>
      <c r="I52" s="58"/>
      <c r="J52" s="58"/>
      <c r="K52" s="58"/>
      <c r="L52" s="59"/>
      <c r="M52" s="90" t="s">
        <v>112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18103750.223228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1993457.93</v>
      </c>
      <c r="B57" s="84"/>
      <c r="C57" s="84"/>
      <c r="D57" s="84" t="s">
        <v>65</v>
      </c>
      <c r="E57" s="84"/>
      <c r="F57" s="84"/>
      <c r="G57" s="85">
        <f>G23</f>
        <v>0</v>
      </c>
      <c r="H57" s="86"/>
      <c r="I57" s="82">
        <f>I23</f>
        <v>16110292.293228</v>
      </c>
      <c r="J57" s="82"/>
      <c r="K57" s="82"/>
    </row>
    <row r="58" spans="1:14" ht="15.75" customHeight="1" x14ac:dyDescent="0.2">
      <c r="A58" s="83">
        <f>SUM(A57:C57)</f>
        <v>1993457.93</v>
      </c>
      <c r="B58" s="83"/>
      <c r="C58" s="83"/>
      <c r="D58" s="81">
        <v>0</v>
      </c>
      <c r="E58" s="81"/>
      <c r="F58" s="81"/>
      <c r="G58" s="87">
        <f>G57</f>
        <v>0</v>
      </c>
      <c r="H58" s="88"/>
      <c r="I58" s="81">
        <f>I57</f>
        <v>16110292.293228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Псковский район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д. Писковичи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>
        <f>C10</f>
        <v>0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3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x14ac:dyDescent="0.25">
      <c r="A10" s="38">
        <v>1</v>
      </c>
      <c r="B10" s="39" t="s">
        <v>114</v>
      </c>
      <c r="C10" s="40"/>
      <c r="D10" s="41" t="s">
        <v>115</v>
      </c>
      <c r="E10" s="42">
        <v>1993457.93</v>
      </c>
      <c r="F10" s="43" t="s">
        <v>116</v>
      </c>
      <c r="G10" s="38">
        <v>1965</v>
      </c>
      <c r="H10" s="38">
        <v>4262</v>
      </c>
      <c r="I10" s="38">
        <v>2784</v>
      </c>
      <c r="J10" s="42">
        <f t="shared" ref="J10" si="0">O10+Q10+S10+U10+W10+Y10+AA10+AC10+AE10+AG10+AI10+AK10</f>
        <v>18103750.223228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0</v>
      </c>
      <c r="R10" s="45"/>
      <c r="S10" s="46">
        <f>T10*H10</f>
        <v>17042502.02</v>
      </c>
      <c r="T10" s="47">
        <v>3998.71</v>
      </c>
      <c r="U10" s="46">
        <f t="shared" ref="U10" si="3">V10*H10</f>
        <v>0</v>
      </c>
      <c r="V10" s="47"/>
      <c r="W10" s="42">
        <f t="shared" ref="W10" si="4">X10*H10</f>
        <v>0</v>
      </c>
      <c r="X10" s="45">
        <v>0</v>
      </c>
      <c r="Y10" s="42">
        <f t="shared" ref="Y10" si="5">Z10*H10</f>
        <v>0</v>
      </c>
      <c r="Z10" s="45">
        <v>0</v>
      </c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696538.66</v>
      </c>
      <c r="AJ10" s="45">
        <v>163.43</v>
      </c>
      <c r="AK10" s="42">
        <f t="shared" ref="AK10" si="10">(O10+Q10+S10+U10+W10+Y10+AA10+AC10+AE10+AG10)*0.0214</f>
        <v>364709.54322799999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Псковский район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д. Писковичи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>
        <f>'исходные данные'!D3:H3</f>
        <v>0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3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Псковский район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д. Писковичи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>
        <f>D13</f>
        <v>0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3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Псковский район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д. Писковичи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>
        <f>'исходные данные'!D3:H3</f>
        <v>0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3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Псковский район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д. Писковичи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>
        <f>'исходные данные'!D3:H3</f>
        <v>0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3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2024-01-26T07:20:29Z</dcterms:modified>
</cp:coreProperties>
</file>