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<sst xmlns="http://schemas.openxmlformats.org/spreadsheetml/2006/main" count="237" uniqueCount="121">
  <si>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</si>
  <si>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</si>
  <si>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</si>
  <si>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</si>
  <si>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</si>
  <si>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</si>
  <si>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</si>
  <si>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</si>
  <si>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</si>
  <si>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</si>
  <si>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</si>
  <si>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</si>
  <si>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</si>
  <si>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</si>
  <si>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</si>
  <si>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</si>
  <si>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</si>
  <si>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</si>
  <si>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</si>
  <si>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</si>
  <si>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</si>
  <si>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</si>
  <si>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</si>
  <si>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</si>
  <si>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</si>
  <si>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</si>
  <si>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</si>
  <si>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</si>
  <si>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</si>
  <si>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</si>
  <si>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</si>
  <si>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</si>
  <si>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</si>
  <si>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</si>
  <si>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</si>
  <si>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</si>
  <si>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</si>
  <si>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</si>
  <si>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</si>
  <si>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</si>
  <si>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</si>
  <si>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</si>
  <si>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</si>
  <si>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</si>
  <si>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</si>
  <si>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</si>
  <si>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</si>
  <si>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</si>
  <si>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</si>
  <si>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</si>
  <si>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</si>
  <si>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</si>
  <si>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</si>
  <si>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</si>
  <si>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</si>
  <si>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</si>
  <si>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</si>
  <si>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</si>
  <si>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</si>
  <si>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</si>
  <si>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</si>
  <si>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</si>
  <si>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</si>
  <si>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</si>
  <si>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</si>
  <si>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</si>
  <si>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</si>
  <si>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</si>
  <si>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</si>
  <si>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</si>
  <si>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</si>
  <si>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</si>
  <si>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</si>
  <si>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</si>
  <si>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</si>
  <si>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</si>
  <si>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</si>
  <si>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</si>
  <si>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</si>
  <si>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</si>
  <si>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</si>
  <si>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</si>
  <si>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</si>
  <si>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</si>
  <si>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</si>
  <si>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</si>
  <si>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</si>
  <si>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</si>
  <si>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</si>
  <si>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</si>
  <si>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</si>
  <si>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</si>
  <si>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</si>
  <si>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</si>
  <si>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</si>
  <si>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</si>
  <si>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</si>
  <si>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</si>
  <si>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</si>
  <si>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</si>
  <si>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</si>
  <si>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</si>
  <si>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</si>
  <si>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</si>
  <si>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</si>
  <si>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</si>
  <si>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</si>
  <si>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</si>
  <si>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</si>
  <si>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</si>
  <si>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</si>
  <si>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</si>
  <si>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</si>
  <si>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</si>
  <si>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</si>
  <si>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</si>
  <si>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</si>
  <si>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Николая Васильева</t>
  </si>
  <si>
    <t>69А</t>
  </si>
  <si>
    <t>Разработка проектной документации на капитальный ремонт крыши,  системы хвс, гвс, электроснабжения</t>
  </si>
  <si>
    <t>Разработка проектной документации на капитальный ремонт крыши, системы хвс, гвс,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</si>
</sst>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18" sqref="B18:G18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2" t="str">
        <f>'исходные данные'!C10</f>
        <v>Николая Васильева</v>
      </c>
      <c r="D4" s="36" t="s">
        <v>106</v>
      </c>
      <c r="E4" s="35" t="str">
        <f>'исходные данные'!D10</f>
        <v>69А</v>
      </c>
    </row>
    <row r="5" spans="1:14" ht="21" customHeight="1" x14ac:dyDescent="0.2">
      <c r="A5" s="64" t="s">
        <v>113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9">
        <f>'исходные данные'!O10</f>
        <v>0</v>
      </c>
      <c r="I7" s="69"/>
      <c r="J7" s="69"/>
      <c r="K7" s="69"/>
      <c r="L7" s="69"/>
      <c r="M7" s="56" t="s">
        <v>114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11968329.007000001</v>
      </c>
      <c r="I8" s="59"/>
      <c r="J8" s="59"/>
      <c r="K8" s="59"/>
      <c r="L8" s="60"/>
      <c r="M8" s="54" t="s">
        <v>114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9">
        <f>'исходные данные'!S10</f>
        <v>0</v>
      </c>
      <c r="I9" s="69"/>
      <c r="J9" s="69"/>
      <c r="K9" s="69"/>
      <c r="L9" s="69"/>
      <c r="M9" s="56" t="s">
        <v>114</v>
      </c>
      <c r="N9" s="57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0</v>
      </c>
      <c r="I10" s="59"/>
      <c r="J10" s="59"/>
      <c r="K10" s="59"/>
      <c r="L10" s="60"/>
      <c r="M10" s="56" t="s">
        <v>114</v>
      </c>
      <c r="N10" s="5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3780794.014</v>
      </c>
      <c r="I11" s="59"/>
      <c r="J11" s="59"/>
      <c r="K11" s="59"/>
      <c r="L11" s="60"/>
      <c r="M11" s="54" t="s">
        <v>114</v>
      </c>
      <c r="N11" s="55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0</v>
      </c>
      <c r="I12" s="59"/>
      <c r="J12" s="59"/>
      <c r="K12" s="59"/>
      <c r="L12" s="60"/>
      <c r="M12" s="56" t="s">
        <v>114</v>
      </c>
      <c r="N12" s="5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2764657.608</v>
      </c>
      <c r="I13" s="59"/>
      <c r="J13" s="59"/>
      <c r="K13" s="59"/>
      <c r="L13" s="60"/>
      <c r="M13" s="54" t="s">
        <v>114</v>
      </c>
      <c r="N13" s="55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7179287.4600000009</v>
      </c>
      <c r="I14" s="59"/>
      <c r="J14" s="59"/>
      <c r="K14" s="59"/>
      <c r="L14" s="60"/>
      <c r="M14" s="54" t="s">
        <v>114</v>
      </c>
      <c r="N14" s="55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114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114</v>
      </c>
      <c r="N16" s="57"/>
    </row>
    <row r="17" spans="1:14" ht="18.75" customHeight="1" x14ac:dyDescent="0.2">
      <c r="A17" s="29">
        <v>11</v>
      </c>
      <c r="B17" s="72" t="s">
        <v>120</v>
      </c>
      <c r="C17" s="73"/>
      <c r="D17" s="73"/>
      <c r="E17" s="73"/>
      <c r="F17" s="73"/>
      <c r="G17" s="73"/>
      <c r="H17" s="58">
        <f>'исходные данные'!AI10</f>
        <v>2078077.8390000002</v>
      </c>
      <c r="I17" s="59"/>
      <c r="J17" s="59"/>
      <c r="K17" s="59"/>
      <c r="L17" s="60"/>
      <c r="M17" s="54" t="s">
        <v>114</v>
      </c>
      <c r="N17" s="5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549831.65710459999</v>
      </c>
      <c r="I18" s="59"/>
      <c r="J18" s="59"/>
      <c r="K18" s="59"/>
      <c r="L18" s="60"/>
      <c r="M18" s="54" t="s">
        <v>114</v>
      </c>
      <c r="N18" s="55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28320977.585104603</v>
      </c>
      <c r="I19" s="77"/>
      <c r="J19" s="77"/>
      <c r="K19" s="77"/>
      <c r="L19" s="77"/>
      <c r="M19" s="54"/>
      <c r="N19" s="55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88" t="s">
        <v>104</v>
      </c>
      <c r="H22" s="88"/>
      <c r="I22" s="65" t="s">
        <v>49</v>
      </c>
      <c r="J22" s="65"/>
      <c r="K22" s="65"/>
    </row>
    <row r="23" spans="1:14" ht="9" customHeight="1" x14ac:dyDescent="0.2">
      <c r="A23" s="83">
        <f>'исходные данные'!E10</f>
        <v>2118253.7999999998</v>
      </c>
      <c r="B23" s="83"/>
      <c r="C23" s="83"/>
      <c r="D23" s="83" t="s">
        <v>65</v>
      </c>
      <c r="E23" s="83"/>
      <c r="F23" s="83"/>
      <c r="G23" s="84">
        <f>'исходные данные'!AL10</f>
        <v>0</v>
      </c>
      <c r="H23" s="85"/>
      <c r="I23" s="81">
        <f>H19+(G23-A23)</f>
        <v>26202723.785104603</v>
      </c>
      <c r="J23" s="81"/>
      <c r="K23" s="81"/>
    </row>
    <row r="24" spans="1:14" ht="11.25" customHeight="1" x14ac:dyDescent="0.2">
      <c r="A24" s="82">
        <f>SUM(A23:C23)</f>
        <v>2118253.7999999998</v>
      </c>
      <c r="B24" s="82"/>
      <c r="C24" s="82"/>
      <c r="D24" s="80">
        <v>0</v>
      </c>
      <c r="E24" s="80"/>
      <c r="F24" s="80"/>
      <c r="G24" s="86">
        <f>G23</f>
        <v>0</v>
      </c>
      <c r="H24" s="87"/>
      <c r="I24" s="80">
        <f>I23</f>
        <v>26202723.785104603</v>
      </c>
      <c r="J24" s="80"/>
      <c r="K24" s="80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Николая Васильева</v>
      </c>
      <c r="D38" s="36" t="s">
        <v>106</v>
      </c>
      <c r="E38" s="37" t="str">
        <f>E4</f>
        <v>69А</v>
      </c>
    </row>
    <row r="39" spans="1:14" ht="21" customHeight="1" x14ac:dyDescent="0.2">
      <c r="A39" s="64" t="s">
        <v>113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9">
        <f t="shared" ref="H41:H52" si="0">H7</f>
        <v>0</v>
      </c>
      <c r="I41" s="69"/>
      <c r="J41" s="69"/>
      <c r="K41" s="69"/>
      <c r="L41" s="69"/>
      <c r="M41" s="78" t="s">
        <v>114</v>
      </c>
      <c r="N41" s="79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11968329.007000001</v>
      </c>
      <c r="I42" s="59"/>
      <c r="J42" s="59"/>
      <c r="K42" s="59"/>
      <c r="L42" s="60"/>
      <c r="M42" s="89" t="s">
        <v>114</v>
      </c>
      <c r="N42" s="90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9">
        <f t="shared" si="0"/>
        <v>0</v>
      </c>
      <c r="I43" s="69"/>
      <c r="J43" s="69"/>
      <c r="K43" s="69"/>
      <c r="L43" s="69"/>
      <c r="M43" s="78" t="s">
        <v>114</v>
      </c>
      <c r="N43" s="79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0</v>
      </c>
      <c r="I44" s="59"/>
      <c r="J44" s="59"/>
      <c r="K44" s="59"/>
      <c r="L44" s="60"/>
      <c r="M44" s="78" t="s">
        <v>114</v>
      </c>
      <c r="N44" s="79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3780794.014</v>
      </c>
      <c r="I45" s="59"/>
      <c r="J45" s="59"/>
      <c r="K45" s="59"/>
      <c r="L45" s="60"/>
      <c r="M45" s="89" t="s">
        <v>114</v>
      </c>
      <c r="N45" s="90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0</v>
      </c>
      <c r="I46" s="59"/>
      <c r="J46" s="59"/>
      <c r="K46" s="59"/>
      <c r="L46" s="60"/>
      <c r="M46" s="78" t="s">
        <v>114</v>
      </c>
      <c r="N46" s="79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2764657.608</v>
      </c>
      <c r="I47" s="59"/>
      <c r="J47" s="59"/>
      <c r="K47" s="59"/>
      <c r="L47" s="60"/>
      <c r="M47" s="89" t="s">
        <v>114</v>
      </c>
      <c r="N47" s="90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7179287.4600000009</v>
      </c>
      <c r="I48" s="59"/>
      <c r="J48" s="59"/>
      <c r="K48" s="59"/>
      <c r="L48" s="60"/>
      <c r="M48" s="89" t="s">
        <v>114</v>
      </c>
      <c r="N48" s="90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78" t="s">
        <v>114</v>
      </c>
      <c r="N49" s="79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78" t="s">
        <v>114</v>
      </c>
      <c r="N50" s="79"/>
    </row>
    <row r="51" spans="1:14" ht="18.75" customHeight="1" x14ac:dyDescent="0.2">
      <c r="A51" s="34">
        <v>11</v>
      </c>
      <c r="B51" s="72" t="s">
        <v>119</v>
      </c>
      <c r="C51" s="73"/>
      <c r="D51" s="73"/>
      <c r="E51" s="73"/>
      <c r="F51" s="73"/>
      <c r="G51" s="73"/>
      <c r="H51" s="58">
        <f t="shared" si="0"/>
        <v>2078077.8390000002</v>
      </c>
      <c r="I51" s="59"/>
      <c r="J51" s="59"/>
      <c r="K51" s="59"/>
      <c r="L51" s="60"/>
      <c r="M51" s="89" t="s">
        <v>114</v>
      </c>
      <c r="N51" s="90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549831.65710459999</v>
      </c>
      <c r="I52" s="59"/>
      <c r="J52" s="59"/>
      <c r="K52" s="59"/>
      <c r="L52" s="60"/>
      <c r="M52" s="89" t="s">
        <v>114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28320977.585104603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88" t="s">
        <v>104</v>
      </c>
      <c r="H56" s="88"/>
      <c r="I56" s="65" t="s">
        <v>49</v>
      </c>
      <c r="J56" s="65"/>
      <c r="K56" s="65"/>
    </row>
    <row r="57" spans="1:14" ht="9" customHeight="1" x14ac:dyDescent="0.2">
      <c r="A57" s="83">
        <f>A23</f>
        <v>2118253.7999999998</v>
      </c>
      <c r="B57" s="83"/>
      <c r="C57" s="83"/>
      <c r="D57" s="83" t="s">
        <v>65</v>
      </c>
      <c r="E57" s="83"/>
      <c r="F57" s="83"/>
      <c r="G57" s="84">
        <f>G23</f>
        <v>0</v>
      </c>
      <c r="H57" s="85"/>
      <c r="I57" s="81">
        <f>I23</f>
        <v>26202723.785104603</v>
      </c>
      <c r="J57" s="81"/>
      <c r="K57" s="81"/>
    </row>
    <row r="58" spans="1:14" ht="15.75" customHeight="1" x14ac:dyDescent="0.2">
      <c r="A58" s="82">
        <f>SUM(A57:C57)</f>
        <v>2118253.7999999998</v>
      </c>
      <c r="B58" s="82"/>
      <c r="C58" s="82"/>
      <c r="D58" s="80">
        <v>0</v>
      </c>
      <c r="E58" s="80"/>
      <c r="F58" s="80"/>
      <c r="G58" s="86">
        <f>G57</f>
        <v>0</v>
      </c>
      <c r="H58" s="87"/>
      <c r="I58" s="80">
        <f>I57</f>
        <v>26202723.785104603</v>
      </c>
      <c r="J58" s="80"/>
      <c r="K58" s="80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Псков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Псков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Николая Васильева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69А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49" customFormat="1" ht="21" x14ac:dyDescent="0.25">
      <c r="A10" s="38">
        <v>14</v>
      </c>
      <c r="B10" s="39" t="s">
        <v>116</v>
      </c>
      <c r="C10" s="39" t="s">
        <v>117</v>
      </c>
      <c r="D10" s="40" t="s">
        <v>118</v>
      </c>
      <c r="E10" s="41">
        <v>2118253.7999999998</v>
      </c>
      <c r="F10" s="42" t="s">
        <v>116</v>
      </c>
      <c r="G10" s="38">
        <v>1975</v>
      </c>
      <c r="H10" s="38">
        <v>4130.3</v>
      </c>
      <c r="I10" s="38">
        <v>3178.2</v>
      </c>
      <c r="J10" s="41">
        <f t="shared" ref="J10" si="0">O10+Q10+S10+U10+W10+Y10+AA10+AC10+AE10+AG10+AI10+AK10</f>
        <v>28320977.585104603</v>
      </c>
      <c r="K10" s="43"/>
      <c r="L10" s="38"/>
      <c r="M10" s="38"/>
      <c r="N10" s="41">
        <f t="shared" ref="N10" si="1">O10+Q10+S10+U10+W10+Y10+AA10+AC10+AE10+AG10+AI10+AK10</f>
        <v>28320977.585104603</v>
      </c>
      <c r="O10" s="41">
        <f t="shared" ref="O10" si="2">P10*H10</f>
        <v>0</v>
      </c>
      <c r="P10" s="44"/>
      <c r="Q10" s="41">
        <f t="shared" ref="Q10" si="3">R10*H10</f>
        <v>11968329.007000001</v>
      </c>
      <c r="R10" s="44">
        <v>2897.69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3780794.014</v>
      </c>
      <c r="X10" s="44">
        <v>915.38</v>
      </c>
      <c r="Y10" s="41">
        <f t="shared" ref="Y10" si="7">Z10*H10</f>
        <v>0</v>
      </c>
      <c r="Z10" s="44"/>
      <c r="AA10" s="41">
        <f t="shared" ref="AA10" si="8">AB10*H10</f>
        <v>2764657.608</v>
      </c>
      <c r="AB10" s="44">
        <v>669.36</v>
      </c>
      <c r="AC10" s="41">
        <f t="shared" ref="AC10" si="9">AD10*H10</f>
        <v>7179287.4600000009</v>
      </c>
      <c r="AD10" s="44">
        <v>1738.2</v>
      </c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2078077.8390000002</v>
      </c>
      <c r="AJ10" s="44">
        <f>163.43+123.36+62.94+153.4</f>
        <v>503.13</v>
      </c>
      <c r="AK10" s="41">
        <f t="shared" ref="AK10" si="12">(O10+Q10+S10+U10+W10+Y10+AA10+AC10+AE10+AG10)*0.0214</f>
        <v>549831.65710459999</v>
      </c>
      <c r="AL10" s="48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Псков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Псков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Николая Васильева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69А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Псков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Псков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Николая Васильева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69А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Псков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Псков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Николая Васильева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69А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Псков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Псков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Николая Васильева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69А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2024-01-24T08:15:28Z</dcterms:modified>
</cp:coreProperties>
</file>