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G10" i="2"/>
  <c r="AE10" i="2"/>
  <c r="AC10" i="2"/>
  <c r="AA10" i="2"/>
  <c r="Y10" i="2"/>
  <c r="W10" i="2"/>
  <c r="U10" i="2"/>
  <c r="S10" i="2"/>
  <c r="Q10" i="2"/>
  <c r="J10" i="2" s="1"/>
  <c r="O10" i="2"/>
  <c r="AK10" i="2" s="1"/>
  <c r="N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<sst xmlns="http://schemas.openxmlformats.org/spreadsheetml/2006/main" count="237" uniqueCount="120">
  <si>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</si>
  <si>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</si>
  <si>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</si>
  <si>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</si>
  <si>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</si>
  <si>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</si>
  <si>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</si>
  <si>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</si>
  <si>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</si>
  <si>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</si>
  <si>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</si>
  <si>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</si>
  <si>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</si>
  <si>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</si>
  <si>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</si>
  <si>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</si>
  <si>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</si>
  <si>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</si>
  <si>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</si>
  <si>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</si>
  <si>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</si>
  <si>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</si>
  <si>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</si>
  <si>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</si>
  <si>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</si>
  <si>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</si>
  <si>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</si>
  <si>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</si>
  <si>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</si>
  <si>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</si>
  <si>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</si>
  <si>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</si>
  <si>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</si>
  <si>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</si>
  <si>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</si>
  <si>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</si>
  <si>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</si>
  <si>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</si>
  <si>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</si>
  <si>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</si>
  <si>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</si>
  <si>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</si>
  <si>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</si>
  <si>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</si>
  <si>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</si>
  <si>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</si>
  <si>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</si>
  <si>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</si>
  <si>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</si>
  <si>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</si>
  <si>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</si>
  <si>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</si>
  <si>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</si>
  <si>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</si>
  <si>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</si>
  <si>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</si>
  <si>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</si>
  <si>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</si>
  <si>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</si>
  <si>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</si>
  <si>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</si>
  <si>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</si>
  <si>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</si>
  <si>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</si>
  <si>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</si>
  <si>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</si>
  <si>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</si>
  <si>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</si>
  <si>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</si>
  <si>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</si>
  <si>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</si>
  <si>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</si>
  <si>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</si>
  <si>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</si>
  <si>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</si>
  <si>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</si>
  <si>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</si>
  <si>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</si>
  <si>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</si>
  <si>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</si>
  <si>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</si>
  <si>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</si>
  <si>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</si>
  <si>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</si>
  <si>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</si>
  <si>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</si>
  <si>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</si>
  <si>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</si>
  <si>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</si>
  <si>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</si>
  <si>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</si>
  <si>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</si>
  <si>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</si>
  <si>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</si>
  <si>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</si>
  <si>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</si>
  <si>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</si>
  <si>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</si>
  <si>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</si>
  <si>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</si>
  <si>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</si>
  <si>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</si>
  <si>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</si>
  <si>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</si>
  <si>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</si>
  <si>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</si>
  <si>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</si>
  <si>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</si>
  <si>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</si>
  <si>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</si>
  <si>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</si>
  <si>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</si>
  <si>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</si>
  <si>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</si>
  <si>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</si>
  <si>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</si>
  <si>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Металлистов</t>
  </si>
  <si>
    <t>4</t>
  </si>
  <si>
    <t>Ремонт системы газоснабжения</t>
  </si>
  <si>
    <t>Разработка проектной документации на капитальный ремонт фасада, подвала, системы электроснабжения, газоснабжения,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</si>
</sst>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1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vertical="center" wrapText="1"/>
    </xf>
    <xf numFmtId="49" fontId="21" fillId="4" borderId="4" xfId="0" applyNumberFormat="1" applyFont="1" applyFill="1" applyBorder="1" applyAlignment="1">
      <alignment vertical="center" wrapText="1"/>
    </xf>
    <xf numFmtId="4" fontId="21" fillId="4" borderId="3" xfId="0" applyNumberFormat="1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1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4" fontId="21" fillId="4" borderId="3" xfId="0" applyNumberFormat="1" applyFont="1" applyFill="1" applyBorder="1"/>
    <xf numFmtId="0" fontId="24" fillId="4" borderId="0" xfId="0" applyFont="1" applyFill="1"/>
    <xf numFmtId="0" fontId="16" fillId="0" borderId="0" xfId="0" applyFont="1" applyAlignment="1">
      <alignment horizontal="right"/>
    </xf>
    <xf numFmtId="0" fontId="20" fillId="0" borderId="0" xfId="0" applyFont="1"/>
    <xf numFmtId="0" fontId="28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5" fillId="4" borderId="4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9" fillId="2" borderId="4" xfId="0" applyFont="1" applyFill="1" applyBorder="1" applyAlignment="1">
      <alignment vertical="center" wrapText="1"/>
    </xf>
    <xf numFmtId="0" fontId="29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B52" sqref="B52:G52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9.8554687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4" t="s">
        <v>109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9" customHeight="1" x14ac:dyDescent="0.2">
      <c r="A4" s="27" t="str">
        <f>'исходные данные'!B10</f>
        <v>г. Псков</v>
      </c>
      <c r="B4" s="51" t="s">
        <v>106</v>
      </c>
      <c r="C4" s="53" t="str">
        <f>'исходные данные'!C10</f>
        <v>Металлистов</v>
      </c>
      <c r="D4" s="36" t="s">
        <v>105</v>
      </c>
      <c r="E4" s="35" t="str">
        <f>'исходные данные'!D10</f>
        <v>4</v>
      </c>
    </row>
    <row r="5" spans="1:14" ht="21" customHeight="1" x14ac:dyDescent="0.2">
      <c r="A5" s="83" t="s">
        <v>112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9" t="s">
        <v>15</v>
      </c>
      <c r="C6" s="59"/>
      <c r="D6" s="59"/>
      <c r="E6" s="59"/>
      <c r="F6" s="59"/>
      <c r="G6" s="59"/>
      <c r="H6" s="84" t="s">
        <v>111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113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0</v>
      </c>
      <c r="I8" s="72"/>
      <c r="J8" s="72"/>
      <c r="K8" s="72"/>
      <c r="L8" s="73"/>
      <c r="M8" s="90" t="s">
        <v>113</v>
      </c>
      <c r="N8" s="91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4594792.4819999998</v>
      </c>
      <c r="I9" s="81"/>
      <c r="J9" s="81"/>
      <c r="K9" s="81"/>
      <c r="L9" s="81"/>
      <c r="M9" s="88" t="s">
        <v>113</v>
      </c>
      <c r="N9" s="89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113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113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1837192.392</v>
      </c>
      <c r="I12" s="72"/>
      <c r="J12" s="72"/>
      <c r="K12" s="72"/>
      <c r="L12" s="73"/>
      <c r="M12" s="88" t="s">
        <v>113</v>
      </c>
      <c r="N12" s="89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113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4770837.54</v>
      </c>
      <c r="I14" s="72"/>
      <c r="J14" s="72"/>
      <c r="K14" s="72"/>
      <c r="L14" s="73"/>
      <c r="M14" s="88" t="s">
        <v>113</v>
      </c>
      <c r="N14" s="89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5291918.835</v>
      </c>
      <c r="I15" s="72"/>
      <c r="J15" s="72"/>
      <c r="K15" s="72"/>
      <c r="L15" s="73"/>
      <c r="M15" s="88" t="s">
        <v>113</v>
      </c>
      <c r="N15" s="89"/>
    </row>
    <row r="16" spans="1:14" ht="10.5" customHeight="1" x14ac:dyDescent="0.2">
      <c r="A16" s="29">
        <v>10</v>
      </c>
      <c r="B16" s="76" t="s">
        <v>118</v>
      </c>
      <c r="C16" s="77"/>
      <c r="D16" s="77"/>
      <c r="E16" s="77"/>
      <c r="F16" s="77"/>
      <c r="G16" s="77"/>
      <c r="H16" s="71">
        <f>'исходные данные'!AG10</f>
        <v>2532699.372</v>
      </c>
      <c r="I16" s="72"/>
      <c r="J16" s="72"/>
      <c r="K16" s="72"/>
      <c r="L16" s="73"/>
      <c r="M16" s="88" t="s">
        <v>113</v>
      </c>
      <c r="N16" s="89"/>
    </row>
    <row r="17" spans="1:14" ht="18.75" customHeight="1" x14ac:dyDescent="0.2">
      <c r="A17" s="29">
        <v>11</v>
      </c>
      <c r="B17" s="163" t="s">
        <v>119</v>
      </c>
      <c r="C17" s="164"/>
      <c r="D17" s="164"/>
      <c r="E17" s="164"/>
      <c r="F17" s="164"/>
      <c r="G17" s="164"/>
      <c r="H17" s="71">
        <f>'исходные данные'!AI10</f>
        <v>2432627.61</v>
      </c>
      <c r="I17" s="72"/>
      <c r="J17" s="72"/>
      <c r="K17" s="72"/>
      <c r="L17" s="73"/>
      <c r="M17" s="88" t="s">
        <v>113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407187.22928940004</v>
      </c>
      <c r="I18" s="72"/>
      <c r="J18" s="72"/>
      <c r="K18" s="72"/>
      <c r="L18" s="73"/>
      <c r="M18" s="88" t="s">
        <v>113</v>
      </c>
      <c r="N18" s="89"/>
    </row>
    <row r="19" spans="1:14" ht="9" customHeight="1" x14ac:dyDescent="0.2">
      <c r="A19" s="65" t="s">
        <v>40</v>
      </c>
      <c r="B19" s="66"/>
      <c r="C19" s="66"/>
      <c r="D19" s="66"/>
      <c r="E19" s="66"/>
      <c r="F19" s="66"/>
      <c r="G19" s="66"/>
      <c r="H19" s="67">
        <f>H7+H8+H9+H10+H11+H12+H13+H14+H15+H16+H17+H18</f>
        <v>21867255.460289404</v>
      </c>
      <c r="I19" s="67"/>
      <c r="J19" s="67"/>
      <c r="K19" s="67"/>
      <c r="L19" s="67"/>
      <c r="M19" s="88"/>
      <c r="N19" s="89"/>
    </row>
    <row r="20" spans="1:14" ht="10.5" customHeight="1" x14ac:dyDescent="0.2">
      <c r="A20" s="70" t="s">
        <v>80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</row>
    <row r="21" spans="1:14" ht="12" customHeight="1" x14ac:dyDescent="0.2">
      <c r="A21" s="59" t="s">
        <v>46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4" ht="32.25" customHeight="1" x14ac:dyDescent="0.2">
      <c r="A22" s="59" t="s">
        <v>47</v>
      </c>
      <c r="B22" s="59"/>
      <c r="C22" s="59"/>
      <c r="D22" s="59" t="s">
        <v>48</v>
      </c>
      <c r="E22" s="59"/>
      <c r="F22" s="59"/>
      <c r="G22" s="60" t="s">
        <v>103</v>
      </c>
      <c r="H22" s="60"/>
      <c r="I22" s="59" t="s">
        <v>49</v>
      </c>
      <c r="J22" s="59"/>
      <c r="K22" s="59"/>
    </row>
    <row r="23" spans="1:14" ht="9" customHeight="1" x14ac:dyDescent="0.2">
      <c r="A23" s="61">
        <f>'исходные данные'!E10</f>
        <v>1622748.92</v>
      </c>
      <c r="B23" s="61"/>
      <c r="C23" s="61"/>
      <c r="D23" s="61" t="s">
        <v>65</v>
      </c>
      <c r="E23" s="61"/>
      <c r="F23" s="61"/>
      <c r="G23" s="62">
        <f>'исходные данные'!AL10</f>
        <v>7021731.4299999997</v>
      </c>
      <c r="H23" s="63"/>
      <c r="I23" s="64">
        <f>H19+(G23-A23)</f>
        <v>27266237.970289402</v>
      </c>
      <c r="J23" s="64"/>
      <c r="K23" s="64"/>
    </row>
    <row r="24" spans="1:14" ht="11.25" customHeight="1" x14ac:dyDescent="0.2">
      <c r="A24" s="55">
        <f>SUM(A23:C23)</f>
        <v>1622748.92</v>
      </c>
      <c r="B24" s="55"/>
      <c r="C24" s="55"/>
      <c r="D24" s="56">
        <v>0</v>
      </c>
      <c r="E24" s="56"/>
      <c r="F24" s="56"/>
      <c r="G24" s="57">
        <f>G23</f>
        <v>7021731.4299999997</v>
      </c>
      <c r="H24" s="58"/>
      <c r="I24" s="56">
        <f>I23</f>
        <v>27266237.970289402</v>
      </c>
      <c r="J24" s="56"/>
      <c r="K24" s="56"/>
    </row>
    <row r="25" spans="1:14" ht="76.5" customHeight="1" x14ac:dyDescent="0.2">
      <c r="A25" s="54" t="s">
        <v>81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8" customHeight="1" x14ac:dyDescent="0.2">
      <c r="A26" s="54" t="s">
        <v>82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6" customHeight="1" x14ac:dyDescent="0.2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20.2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60.75" customHeight="1" x14ac:dyDescent="0.2"/>
    <row r="35" spans="1:14" ht="22.5" customHeight="1" x14ac:dyDescent="0.2">
      <c r="A35" s="87" t="s">
        <v>114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4" t="s">
        <v>110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0.5" customHeight="1" x14ac:dyDescent="0.2">
      <c r="A38" s="27" t="str">
        <f>A4</f>
        <v>г. Псков</v>
      </c>
      <c r="B38" s="51" t="s">
        <v>106</v>
      </c>
      <c r="C38" s="52" t="str">
        <f>C4</f>
        <v>Металлистов</v>
      </c>
      <c r="D38" s="36" t="s">
        <v>105</v>
      </c>
      <c r="E38" s="37" t="str">
        <f>E4</f>
        <v>4</v>
      </c>
    </row>
    <row r="39" spans="1:14" ht="21" customHeight="1" x14ac:dyDescent="0.2">
      <c r="A39" s="83" t="s">
        <v>112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9" t="s">
        <v>15</v>
      </c>
      <c r="C40" s="59"/>
      <c r="D40" s="59"/>
      <c r="E40" s="59"/>
      <c r="F40" s="59"/>
      <c r="G40" s="59"/>
      <c r="H40" s="84" t="s">
        <v>111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113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0</v>
      </c>
      <c r="I42" s="72"/>
      <c r="J42" s="72"/>
      <c r="K42" s="72"/>
      <c r="L42" s="73"/>
      <c r="M42" s="78" t="s">
        <v>113</v>
      </c>
      <c r="N42" s="79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4594792.4819999998</v>
      </c>
      <c r="I43" s="81"/>
      <c r="J43" s="81"/>
      <c r="K43" s="81"/>
      <c r="L43" s="81"/>
      <c r="M43" s="74" t="s">
        <v>113</v>
      </c>
      <c r="N43" s="75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113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113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1837192.392</v>
      </c>
      <c r="I46" s="72"/>
      <c r="J46" s="72"/>
      <c r="K46" s="72"/>
      <c r="L46" s="73"/>
      <c r="M46" s="74" t="s">
        <v>113</v>
      </c>
      <c r="N46" s="75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113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4770837.54</v>
      </c>
      <c r="I48" s="72"/>
      <c r="J48" s="72"/>
      <c r="K48" s="72"/>
      <c r="L48" s="73"/>
      <c r="M48" s="74" t="s">
        <v>113</v>
      </c>
      <c r="N48" s="75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5291918.835</v>
      </c>
      <c r="I49" s="72"/>
      <c r="J49" s="72"/>
      <c r="K49" s="72"/>
      <c r="L49" s="73"/>
      <c r="M49" s="74" t="s">
        <v>113</v>
      </c>
      <c r="N49" s="75"/>
    </row>
    <row r="50" spans="1:14" ht="10.5" customHeight="1" x14ac:dyDescent="0.2">
      <c r="A50" s="34">
        <v>10</v>
      </c>
      <c r="B50" s="76" t="s">
        <v>118</v>
      </c>
      <c r="C50" s="77"/>
      <c r="D50" s="77"/>
      <c r="E50" s="77"/>
      <c r="F50" s="77"/>
      <c r="G50" s="77"/>
      <c r="H50" s="71">
        <f t="shared" si="0"/>
        <v>2532699.372</v>
      </c>
      <c r="I50" s="72"/>
      <c r="J50" s="72"/>
      <c r="K50" s="72"/>
      <c r="L50" s="73"/>
      <c r="M50" s="74" t="s">
        <v>113</v>
      </c>
      <c r="N50" s="75"/>
    </row>
    <row r="51" spans="1:14" ht="18.75" customHeight="1" x14ac:dyDescent="0.2">
      <c r="A51" s="34">
        <v>11</v>
      </c>
      <c r="B51" s="165" t="s">
        <v>119</v>
      </c>
      <c r="C51" s="166"/>
      <c r="D51" s="166"/>
      <c r="E51" s="166"/>
      <c r="F51" s="166"/>
      <c r="G51" s="166"/>
      <c r="H51" s="71">
        <f t="shared" si="0"/>
        <v>2432627.61</v>
      </c>
      <c r="I51" s="72"/>
      <c r="J51" s="72"/>
      <c r="K51" s="72"/>
      <c r="L51" s="73"/>
      <c r="M51" s="74" t="s">
        <v>113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407187.22928940004</v>
      </c>
      <c r="I52" s="72"/>
      <c r="J52" s="72"/>
      <c r="K52" s="72"/>
      <c r="L52" s="73"/>
      <c r="M52" s="74" t="s">
        <v>113</v>
      </c>
      <c r="N52" s="75"/>
    </row>
    <row r="53" spans="1:14" ht="13.5" customHeight="1" x14ac:dyDescent="0.2">
      <c r="A53" s="65" t="s">
        <v>40</v>
      </c>
      <c r="B53" s="66"/>
      <c r="C53" s="66"/>
      <c r="D53" s="66"/>
      <c r="E53" s="66"/>
      <c r="F53" s="66"/>
      <c r="G53" s="66"/>
      <c r="H53" s="67">
        <f>H41+H42+H43+H44+H45+H46+H47+H48+H49+H50+H51+H52</f>
        <v>21867255.460289404</v>
      </c>
      <c r="I53" s="67"/>
      <c r="J53" s="67"/>
      <c r="K53" s="67"/>
      <c r="L53" s="67"/>
      <c r="M53" s="68"/>
      <c r="N53" s="69"/>
    </row>
    <row r="54" spans="1:14" ht="10.5" customHeight="1" x14ac:dyDescent="0.2">
      <c r="A54" s="70" t="s">
        <v>80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</row>
    <row r="55" spans="1:14" ht="12" customHeight="1" x14ac:dyDescent="0.2">
      <c r="A55" s="59" t="s">
        <v>46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4" ht="40.5" customHeight="1" x14ac:dyDescent="0.2">
      <c r="A56" s="59" t="s">
        <v>47</v>
      </c>
      <c r="B56" s="59"/>
      <c r="C56" s="59"/>
      <c r="D56" s="59" t="s">
        <v>48</v>
      </c>
      <c r="E56" s="59"/>
      <c r="F56" s="59"/>
      <c r="G56" s="60" t="s">
        <v>103</v>
      </c>
      <c r="H56" s="60"/>
      <c r="I56" s="59" t="s">
        <v>49</v>
      </c>
      <c r="J56" s="59"/>
      <c r="K56" s="59"/>
    </row>
    <row r="57" spans="1:14" ht="9" customHeight="1" x14ac:dyDescent="0.2">
      <c r="A57" s="61">
        <f>A23</f>
        <v>1622748.92</v>
      </c>
      <c r="B57" s="61"/>
      <c r="C57" s="61"/>
      <c r="D57" s="61" t="s">
        <v>65</v>
      </c>
      <c r="E57" s="61"/>
      <c r="F57" s="61"/>
      <c r="G57" s="62">
        <f>G23</f>
        <v>7021731.4299999997</v>
      </c>
      <c r="H57" s="63"/>
      <c r="I57" s="64">
        <f>I23</f>
        <v>27266237.970289402</v>
      </c>
      <c r="J57" s="64"/>
      <c r="K57" s="64"/>
    </row>
    <row r="58" spans="1:14" ht="15.75" customHeight="1" x14ac:dyDescent="0.2">
      <c r="A58" s="55">
        <f>SUM(A57:C57)</f>
        <v>1622748.92</v>
      </c>
      <c r="B58" s="55"/>
      <c r="C58" s="55"/>
      <c r="D58" s="56">
        <v>0</v>
      </c>
      <c r="E58" s="56"/>
      <c r="F58" s="56"/>
      <c r="G58" s="57">
        <f>G57</f>
        <v>7021731.4299999997</v>
      </c>
      <c r="H58" s="58"/>
      <c r="I58" s="56">
        <f>I57</f>
        <v>27266237.970289402</v>
      </c>
      <c r="J58" s="56"/>
      <c r="K58" s="56"/>
    </row>
    <row r="59" spans="1:14" ht="86.25" customHeight="1" x14ac:dyDescent="0.2">
      <c r="A59" s="54" t="s">
        <v>81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8" customHeight="1" x14ac:dyDescent="0.2">
      <c r="A60" s="54" t="s">
        <v>82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x14ac:dyDescent="0.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6" customHeight="1" x14ac:dyDescent="0.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x14ac:dyDescent="0.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x14ac:dyDescent="0.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x14ac:dyDescent="0.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x14ac:dyDescent="0.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21.75" customHeight="1" x14ac:dyDescent="0.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г. Псков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Псков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Металлистов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4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102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107</v>
      </c>
      <c r="P9" s="19" t="s">
        <v>108</v>
      </c>
      <c r="Q9" s="30" t="s">
        <v>93</v>
      </c>
      <c r="R9" s="19" t="s">
        <v>84</v>
      </c>
      <c r="S9" s="30" t="s">
        <v>94</v>
      </c>
      <c r="T9" s="19" t="s">
        <v>85</v>
      </c>
      <c r="U9" s="30" t="s">
        <v>95</v>
      </c>
      <c r="V9" s="19" t="s">
        <v>86</v>
      </c>
      <c r="W9" s="30" t="s">
        <v>96</v>
      </c>
      <c r="X9" s="19" t="s">
        <v>87</v>
      </c>
      <c r="Y9" s="30" t="s">
        <v>97</v>
      </c>
      <c r="Z9" s="19" t="s">
        <v>88</v>
      </c>
      <c r="AA9" s="30" t="s">
        <v>98</v>
      </c>
      <c r="AB9" s="19" t="s">
        <v>89</v>
      </c>
      <c r="AC9" s="30" t="s">
        <v>99</v>
      </c>
      <c r="AD9" s="19" t="s">
        <v>90</v>
      </c>
      <c r="AE9" s="30" t="s">
        <v>100</v>
      </c>
      <c r="AF9" s="19" t="s">
        <v>91</v>
      </c>
      <c r="AG9" s="31" t="s">
        <v>101</v>
      </c>
      <c r="AH9" s="19" t="s">
        <v>92</v>
      </c>
      <c r="AI9" s="30" t="s">
        <v>61</v>
      </c>
      <c r="AJ9" s="19" t="s">
        <v>61</v>
      </c>
      <c r="AK9" s="94"/>
      <c r="AL9" s="33" t="s">
        <v>104</v>
      </c>
    </row>
    <row r="10" spans="1:38" s="50" customFormat="1" ht="21" x14ac:dyDescent="0.25">
      <c r="A10" s="38">
        <v>11</v>
      </c>
      <c r="B10" s="39" t="s">
        <v>115</v>
      </c>
      <c r="C10" s="40" t="s">
        <v>116</v>
      </c>
      <c r="D10" s="41" t="s">
        <v>117</v>
      </c>
      <c r="E10" s="42">
        <v>1622748.92</v>
      </c>
      <c r="F10" s="43" t="s">
        <v>115</v>
      </c>
      <c r="G10" s="38">
        <v>1971</v>
      </c>
      <c r="H10" s="38">
        <v>2744.7</v>
      </c>
      <c r="I10" s="38">
        <v>2542.5</v>
      </c>
      <c r="J10" s="42">
        <f t="shared" ref="J10" si="0">O10+Q10+S10+U10+W10+Y10+AA10+AC10+AE10+AG10+AI10+AK10</f>
        <v>21867255.460289404</v>
      </c>
      <c r="K10" s="44"/>
      <c r="L10" s="38"/>
      <c r="M10" s="38"/>
      <c r="N10" s="42">
        <f t="shared" ref="N10" si="1">O10+Q10+S10+U10+W10+Y10+AA10+AC10+AE10+AG10+AI10+AK10</f>
        <v>21867255.460289404</v>
      </c>
      <c r="O10" s="42">
        <f t="shared" ref="O10" si="2">P10*H10</f>
        <v>0</v>
      </c>
      <c r="P10" s="45"/>
      <c r="Q10" s="42">
        <f t="shared" ref="Q10" si="3">R10*H10</f>
        <v>0</v>
      </c>
      <c r="R10" s="45"/>
      <c r="S10" s="46">
        <f t="shared" ref="S10" si="4">T10*H10</f>
        <v>4594792.4819999998</v>
      </c>
      <c r="T10" s="47">
        <v>1674.06</v>
      </c>
      <c r="U10" s="46">
        <f t="shared" ref="U10" si="5">V10*H10</f>
        <v>0</v>
      </c>
      <c r="V10" s="47"/>
      <c r="W10" s="42">
        <f t="shared" ref="W10" si="6">X10*H10</f>
        <v>0</v>
      </c>
      <c r="X10" s="45"/>
      <c r="Y10" s="42">
        <f t="shared" ref="Y10" si="7">Z10*H10</f>
        <v>1837192.392</v>
      </c>
      <c r="Z10" s="45">
        <v>669.36</v>
      </c>
      <c r="AA10" s="42">
        <f t="shared" ref="AA10" si="8">AB10*H10</f>
        <v>0</v>
      </c>
      <c r="AB10" s="45"/>
      <c r="AC10" s="42">
        <f t="shared" ref="AC10" si="9">AD10*H10</f>
        <v>4770837.54</v>
      </c>
      <c r="AD10" s="45">
        <v>1738.2</v>
      </c>
      <c r="AE10" s="42">
        <f t="shared" ref="AE10" si="10">AF10*H10</f>
        <v>5291918.835</v>
      </c>
      <c r="AF10" s="45">
        <v>1928.05</v>
      </c>
      <c r="AG10" s="42">
        <f>AH10*H10</f>
        <v>2532699.372</v>
      </c>
      <c r="AH10" s="42">
        <v>922.76</v>
      </c>
      <c r="AI10" s="48">
        <f t="shared" ref="AI10" si="11">H10*AJ10</f>
        <v>2432627.61</v>
      </c>
      <c r="AJ10" s="45">
        <f>141.75+153.4+168.39+299.4+123.36</f>
        <v>886.3</v>
      </c>
      <c r="AK10" s="42">
        <f t="shared" ref="AK10" si="12">(O10+Q10+S10+U10+W10+Y10+AA10+AC10+AE10+AG10)*0.0214</f>
        <v>407187.22928940004</v>
      </c>
      <c r="AL10" s="49">
        <v>7021731.4299999997</v>
      </c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г. Псков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Псков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Металлистов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4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г. Псков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Псков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Металлистов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4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г. Псков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Псков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Металлистов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4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г. Псков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Псков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Металлистов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4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2024-01-26T11:33:55Z</dcterms:modified>
</cp:coreProperties>
</file>