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ечоры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l="1"/>
  <c r="AK10" i="2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<sst xmlns="http://schemas.openxmlformats.org/spreadsheetml/2006/main" count="237" uniqueCount="121">
  <si>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</si>
  <si>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</si>
  <si>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</si>
  <si>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</si>
  <si>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</si>
  <si>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</si>
  <si>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</si>
  <si>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</si>
  <si>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</si>
  <si>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</si>
  <si>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</si>
  <si>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</si>
  <si>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</si>
  <si>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</si>
  <si>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</si>
  <si>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</si>
  <si>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</si>
  <si>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</si>
  <si>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</si>
  <si>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</si>
  <si>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</si>
  <si>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</si>
  <si>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</si>
  <si>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</si>
  <si>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</si>
  <si>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</si>
  <si>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</si>
  <si>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</si>
  <si>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</si>
  <si>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</si>
  <si>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</si>
  <si>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</si>
  <si>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</si>
  <si>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</si>
  <si>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</si>
  <si>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</si>
  <si>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</si>
  <si>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</si>
  <si>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</si>
  <si>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</si>
  <si>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</si>
  <si>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</si>
  <si>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</si>
  <si>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</si>
  <si>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</si>
  <si>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</si>
  <si>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</si>
  <si>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</si>
  <si>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</si>
  <si>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</si>
  <si>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</si>
  <si>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</si>
  <si>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</si>
  <si>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</si>
  <si>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</si>
  <si>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</si>
  <si>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</si>
  <si>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</si>
  <si>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</si>
  <si>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</si>
  <si>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</si>
  <si>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</si>
  <si>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</si>
  <si>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</si>
  <si>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</si>
  <si>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</si>
  <si>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</si>
  <si>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</si>
  <si>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</si>
  <si>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</si>
  <si>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</si>
  <si>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</si>
  <si>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</si>
  <si>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</si>
  <si>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</si>
  <si>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</si>
  <si>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</si>
  <si>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</si>
  <si>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</si>
  <si>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</si>
  <si>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</si>
  <si>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</si>
  <si>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</si>
  <si>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</si>
  <si>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</si>
  <si>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</si>
  <si>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</si>
  <si>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</si>
  <si>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</si>
  <si>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</si>
  <si>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</si>
  <si>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</si>
  <si>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</si>
  <si>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</si>
  <si>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</si>
  <si>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</si>
  <si>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</si>
  <si>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</si>
  <si>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</si>
  <si>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</si>
  <si>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</si>
  <si>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</si>
  <si>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</si>
  <si>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</si>
  <si>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</si>
  <si>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</si>
  <si>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</si>
  <si>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</si>
  <si>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</si>
  <si>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</si>
  <si>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</si>
  <si>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</si>
  <si>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</si>
  <si>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</si>
  <si>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крыши</t>
  </si>
  <si>
    <t>Печорский район</t>
  </si>
  <si>
    <t>г. Печоры</t>
  </si>
  <si>
    <t>Мира</t>
  </si>
  <si>
    <t>25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</si>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</sst>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1" zoomScale="175" zoomScaleNormal="175" workbookViewId="0">
      <selection activeCell="A37" sqref="A37:N37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8.425781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Печоры</v>
      </c>
      <c r="B4" s="51" t="s">
        <v>107</v>
      </c>
      <c r="C4" s="27" t="str">
        <f>'исходные данные'!C10</f>
        <v>Мира</v>
      </c>
      <c r="D4" s="36" t="s">
        <v>106</v>
      </c>
      <c r="E4" s="35" t="str">
        <f>'исходные данные'!D10</f>
        <v>25</v>
      </c>
    </row>
    <row r="5" spans="1:14" ht="21" customHeight="1" x14ac:dyDescent="0.2">
      <c r="A5" s="83" t="s">
        <v>111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110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112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3239449.9499999997</v>
      </c>
      <c r="I8" s="72"/>
      <c r="J8" s="72"/>
      <c r="K8" s="72"/>
      <c r="L8" s="73"/>
      <c r="M8" s="88" t="s">
        <v>112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112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112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112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112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112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112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112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112</v>
      </c>
      <c r="N16" s="91"/>
    </row>
    <row r="17" spans="1:14" ht="18.75" customHeight="1" x14ac:dyDescent="0.2">
      <c r="A17" s="29">
        <v>11</v>
      </c>
      <c r="B17" s="69" t="s">
        <v>114</v>
      </c>
      <c r="C17" s="70"/>
      <c r="D17" s="70"/>
      <c r="E17" s="70"/>
      <c r="F17" s="70"/>
      <c r="G17" s="70"/>
      <c r="H17" s="71">
        <f>'исходные данные'!AI10</f>
        <v>56383.350000000006</v>
      </c>
      <c r="I17" s="72"/>
      <c r="J17" s="72"/>
      <c r="K17" s="72"/>
      <c r="L17" s="73"/>
      <c r="M17" s="88" t="s">
        <v>112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69324.228929999997</v>
      </c>
      <c r="I18" s="72"/>
      <c r="J18" s="72"/>
      <c r="K18" s="72"/>
      <c r="L18" s="73"/>
      <c r="M18" s="88" t="s">
        <v>112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3365157.52893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42968.21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3322189.3189300001</v>
      </c>
      <c r="J23" s="62"/>
      <c r="K23" s="62"/>
    </row>
    <row r="24" spans="1:14" ht="11.25" customHeight="1" x14ac:dyDescent="0.2">
      <c r="A24" s="53">
        <f>SUM(A23:C23)</f>
        <v>42968.21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3322189.3189300001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120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Печоры</v>
      </c>
      <c r="B38" s="51" t="s">
        <v>107</v>
      </c>
      <c r="C38" s="27" t="str">
        <f>C4</f>
        <v>Мира</v>
      </c>
      <c r="D38" s="36" t="s">
        <v>106</v>
      </c>
      <c r="E38" s="37" t="str">
        <f>E4</f>
        <v>25</v>
      </c>
    </row>
    <row r="39" spans="1:14" ht="21" customHeight="1" x14ac:dyDescent="0.2">
      <c r="A39" s="83" t="s">
        <v>111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110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112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3239449.9499999997</v>
      </c>
      <c r="I42" s="72"/>
      <c r="J42" s="72"/>
      <c r="K42" s="72"/>
      <c r="L42" s="73"/>
      <c r="M42" s="74" t="s">
        <v>112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112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112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112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112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112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112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112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112</v>
      </c>
      <c r="N50" s="79"/>
    </row>
    <row r="51" spans="1:14" ht="18.75" customHeight="1" x14ac:dyDescent="0.2">
      <c r="A51" s="34">
        <v>11</v>
      </c>
      <c r="B51" s="69" t="s">
        <v>114</v>
      </c>
      <c r="C51" s="70"/>
      <c r="D51" s="70"/>
      <c r="E51" s="70"/>
      <c r="F51" s="70"/>
      <c r="G51" s="70"/>
      <c r="H51" s="71">
        <f t="shared" si="0"/>
        <v>56383.350000000006</v>
      </c>
      <c r="I51" s="72"/>
      <c r="J51" s="72"/>
      <c r="K51" s="72"/>
      <c r="L51" s="73"/>
      <c r="M51" s="74" t="s">
        <v>112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69324.228929999997</v>
      </c>
      <c r="I52" s="72"/>
      <c r="J52" s="72"/>
      <c r="K52" s="72"/>
      <c r="L52" s="73"/>
      <c r="M52" s="74" t="s">
        <v>112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3365157.52893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42968.21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3322189.3189300001</v>
      </c>
      <c r="J57" s="62"/>
      <c r="K57" s="62"/>
    </row>
    <row r="58" spans="1:14" ht="15.75" customHeight="1" x14ac:dyDescent="0.2">
      <c r="A58" s="53">
        <f>SUM(A57:C57)</f>
        <v>42968.21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3322189.3189300001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Печорский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Печоры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Мира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25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2</v>
      </c>
      <c r="B10" s="39" t="s">
        <v>116</v>
      </c>
      <c r="C10" s="40" t="s">
        <v>117</v>
      </c>
      <c r="D10" s="41" t="s">
        <v>118</v>
      </c>
      <c r="E10" s="42">
        <v>42968.21</v>
      </c>
      <c r="F10" s="43" t="s">
        <v>115</v>
      </c>
      <c r="G10" s="38">
        <v>1939</v>
      </c>
      <c r="H10" s="38">
        <v>345</v>
      </c>
      <c r="I10" s="38">
        <v>320</v>
      </c>
      <c r="J10" s="42">
        <f t="shared" ref="J10" si="0">O10+Q10+S10+U10+W10+Y10+AA10+AC10+AE10+AG10+AI10+AK10</f>
        <v>3365157.52893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3239449.9499999997</v>
      </c>
      <c r="R10" s="45">
        <v>9389.7099999999991</v>
      </c>
      <c r="S10" s="46">
        <f t="shared" ref="S10" si="3">T10*H10</f>
        <v>0</v>
      </c>
      <c r="T10" s="47">
        <v>0</v>
      </c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56383.350000000006</v>
      </c>
      <c r="AJ10" s="45">
        <v>163.43</v>
      </c>
      <c r="AK10" s="42">
        <f t="shared" ref="AK10" si="11">(O10+Q10+S10+U10+W10+Y10+AA10+AC10+AE10+AG10)*0.0214</f>
        <v>69324.228929999997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Печорский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Печоры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Мира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25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Печорский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Печоры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Мира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25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Печорский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Печоры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Мира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25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Печорский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Печоры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Мира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25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2024-01-29T07:19:36Z</dcterms:modified>
</cp:coreProperties>
</file>